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Dissertation\Anhang - Dateien\Fragebogen\Auswertung\"/>
    </mc:Choice>
  </mc:AlternateContent>
  <bookViews>
    <workbookView xWindow="0" yWindow="0" windowWidth="19200" windowHeight="11595" activeTab="1"/>
  </bookViews>
  <sheets>
    <sheet name="Tabelle1" sheetId="1" r:id="rId1"/>
    <sheet name="Tabelle2" sheetId="2" r:id="rId2"/>
  </sheets>
  <externalReferences>
    <externalReference r:id="rId3"/>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474" i="2" l="1"/>
  <c r="N474" i="2"/>
  <c r="M474" i="2"/>
  <c r="L431" i="2"/>
  <c r="M438" i="2" s="1"/>
  <c r="Z353" i="2"/>
  <c r="P353" i="2"/>
  <c r="O353" i="2"/>
  <c r="V353" i="2" s="1"/>
  <c r="P352" i="2"/>
  <c r="Z352" i="2" s="1"/>
  <c r="O352" i="2"/>
  <c r="V352" i="2" s="1"/>
  <c r="V351" i="2"/>
  <c r="P351" i="2"/>
  <c r="Z351" i="2" s="1"/>
  <c r="O351" i="2"/>
  <c r="Z350" i="2"/>
  <c r="P350" i="2"/>
  <c r="P354" i="2" s="1"/>
  <c r="O350" i="2"/>
  <c r="V350" i="2" s="1"/>
  <c r="Z349" i="2"/>
  <c r="L316" i="2"/>
  <c r="T311" i="2"/>
  <c r="S311" i="2"/>
  <c r="R311" i="2"/>
  <c r="Q311" i="2"/>
  <c r="P311" i="2"/>
  <c r="O244" i="2"/>
  <c r="N244" i="2"/>
  <c r="Y215" i="2"/>
  <c r="Y209" i="2"/>
  <c r="Z209" i="2" s="1"/>
  <c r="Z204" i="2"/>
  <c r="Y204" i="2"/>
  <c r="AE202" i="2"/>
  <c r="AD202" i="2"/>
  <c r="AE201" i="2"/>
  <c r="AD201" i="2"/>
  <c r="Z193" i="2"/>
  <c r="Y193" i="2"/>
  <c r="U148" i="2"/>
  <c r="N142" i="2"/>
  <c r="M142" i="2"/>
  <c r="L142" i="2"/>
  <c r="V141" i="2"/>
  <c r="W141" i="2" s="1"/>
  <c r="P141" i="2"/>
  <c r="O141" i="2"/>
  <c r="V140" i="2"/>
  <c r="W140" i="2" s="1"/>
  <c r="P140" i="2"/>
  <c r="O140" i="2"/>
  <c r="W139" i="2"/>
  <c r="V139" i="2"/>
  <c r="P139" i="2"/>
  <c r="O139" i="2"/>
  <c r="O142" i="2" s="1"/>
  <c r="O143" i="2" s="1"/>
  <c r="V138" i="2"/>
  <c r="W138" i="2" s="1"/>
  <c r="P138" i="2"/>
  <c r="P142" i="2" s="1"/>
  <c r="P143" i="2" s="1"/>
  <c r="O138" i="2"/>
  <c r="AA95" i="2"/>
  <c r="AA94" i="2"/>
  <c r="AA93" i="2"/>
  <c r="AA92" i="2"/>
  <c r="AA91" i="2"/>
  <c r="AA90" i="2"/>
  <c r="AA89" i="2"/>
  <c r="AA88" i="2"/>
  <c r="AA87" i="2"/>
  <c r="AA86" i="2"/>
  <c r="AA85" i="2"/>
  <c r="N14" i="2"/>
  <c r="M14" i="2"/>
  <c r="L14" i="2"/>
  <c r="P13" i="2"/>
  <c r="O13" i="2"/>
  <c r="R13" i="2" s="1"/>
  <c r="P12" i="2"/>
  <c r="O12" i="2"/>
  <c r="R12" i="2" s="1"/>
  <c r="P11" i="2"/>
  <c r="O11" i="2"/>
  <c r="R11" i="2" s="1"/>
  <c r="P10" i="2"/>
  <c r="W15" i="2" s="1"/>
  <c r="O10" i="2"/>
  <c r="V15" i="2" s="1"/>
  <c r="P9" i="2"/>
  <c r="O9" i="2"/>
  <c r="R9" i="2" s="1"/>
  <c r="P8" i="2"/>
  <c r="P14" i="2" s="1"/>
  <c r="P15" i="2" s="1"/>
  <c r="O8" i="2"/>
  <c r="R8" i="2" s="1"/>
  <c r="O14" i="2" l="1"/>
  <c r="O15" i="2" s="1"/>
  <c r="M436" i="2"/>
  <c r="R10" i="2"/>
  <c r="X15" i="2" s="1"/>
  <c r="O354" i="2"/>
  <c r="M434" i="2"/>
  <c r="M437" i="2"/>
  <c r="M435" i="2"/>
  <c r="R14" i="2" l="1"/>
  <c r="R15" i="2" s="1"/>
</calcChain>
</file>

<file path=xl/sharedStrings.xml><?xml version="1.0" encoding="utf-8"?>
<sst xmlns="http://schemas.openxmlformats.org/spreadsheetml/2006/main" count="491" uniqueCount="316">
  <si>
    <t>Nr.</t>
  </si>
  <si>
    <t>Nennungen</t>
  </si>
  <si>
    <t>Eigene L2-Kompetenz / L2 nachvollziehbar</t>
  </si>
  <si>
    <t>Abwechslung von unterrichtlichem Alltag</t>
  </si>
  <si>
    <t>Vorerfahrungen mit BU</t>
  </si>
  <si>
    <t>Intellekt angesprochen ("(sehr) interessant(er)")</t>
  </si>
  <si>
    <t>Emotionen angesprochen ("Spaß(ig)"; "spannend")</t>
  </si>
  <si>
    <t>Nützliche Vokabellisten (Scaffolding)</t>
  </si>
  <si>
    <t>Wortschatzerweiterung</t>
  </si>
  <si>
    <t>Ähnlichkeiten Termini Dt.-En.</t>
  </si>
  <si>
    <t>Ähnelt üblichem Chemieunterricht</t>
  </si>
  <si>
    <t>Ähnelt üblichem Englischunterricht</t>
  </si>
  <si>
    <t>Vertieftes inhaltliches Lernen</t>
  </si>
  <si>
    <t>Agieren als Weltbürger</t>
  </si>
  <si>
    <t>Fremdsprachliche Aspekte</t>
  </si>
  <si>
    <t>Positives (emotionales) Erleben</t>
  </si>
  <si>
    <t>Vorerfahrungen</t>
  </si>
  <si>
    <t>Nutzenorientierung</t>
  </si>
  <si>
    <t>L2 allgemein</t>
  </si>
  <si>
    <t>L2-Vokabular allgemein</t>
  </si>
  <si>
    <t>L2-Vokabular fachspez.</t>
  </si>
  <si>
    <t>Sprachrezeption</t>
  </si>
  <si>
    <t>Sprachproduktion</t>
  </si>
  <si>
    <t>L2 allgemein erschwert Inhaltsverständnis</t>
  </si>
  <si>
    <t>Eigene mangelnde Fremdsprachenkompetenz erschwert Unterricht</t>
  </si>
  <si>
    <t>Fachbegriff unbekannt</t>
  </si>
  <si>
    <t>Fehlendes Vokabular erschwert Unterricht</t>
  </si>
  <si>
    <t>L2 allgemein erschwert Unterricht</t>
  </si>
  <si>
    <t>Umstellung auf L2</t>
  </si>
  <si>
    <t>Vokabular allgemein fehlt</t>
  </si>
  <si>
    <t>Fehlendes Fachvokabular erschwert fachliche Textproduktion</t>
  </si>
  <si>
    <t>Fehlendes Vokabular erschwert Inhaltsverständnis</t>
  </si>
  <si>
    <t>L2 allgemein erschwert fachliche Textproduktion</t>
  </si>
  <si>
    <t>L2 macht Unterricht aufwendiger</t>
  </si>
  <si>
    <t>Nur engl. Fachvokabular gelernt, die dt. benötigt</t>
  </si>
  <si>
    <t>Viel Nachschlagen in Vokabelhilfen</t>
  </si>
  <si>
    <t>Vielzahl an neuen Vokabeln</t>
  </si>
  <si>
    <t>Vokabular allgemein nicht erschließbar</t>
  </si>
  <si>
    <t>Summen</t>
  </si>
  <si>
    <t xml:space="preserve"> Nennungen ges.</t>
  </si>
  <si>
    <t xml:space="preserve"> L2 allgemein</t>
  </si>
  <si>
    <t xml:space="preserve"> L2-Vokabular allgemein</t>
  </si>
  <si>
    <t xml:space="preserve"> L2-Vokabular fachspez.</t>
  </si>
  <si>
    <t xml:space="preserve"> Sprachrezeption</t>
  </si>
  <si>
    <t xml:space="preserve"> Sprachproduktion</t>
  </si>
  <si>
    <t xml:space="preserve"> Nutzenorientierung</t>
  </si>
  <si>
    <t xml:space="preserve"> Vorerfahrungen</t>
  </si>
  <si>
    <t xml:space="preserve"> Positives (emotionales) Erleben</t>
  </si>
  <si>
    <t xml:space="preserve"> Fremdsprachliche Aspekte</t>
  </si>
  <si>
    <t xml:space="preserve"> Nennungen</t>
  </si>
  <si>
    <t xml:space="preserve"> Kategorisierte Gründe</t>
  </si>
  <si>
    <t xml:space="preserve"> Nr.</t>
  </si>
  <si>
    <t xml:space="preserve"> Nr. </t>
  </si>
  <si>
    <t xml:space="preserve"> Summen</t>
  </si>
  <si>
    <t>Codieren</t>
  </si>
  <si>
    <t>warum ist thema innovativ? --&gt; pbb hat metamorphosen durchlaufen; erst seit 2015/16 ist eine version vorhanden, die eine version im schülerexperiment ermöglicht. Dazu wird eine Unterrichtssequenz in dt. Sprache von Heffen vorgeschlagen und hier für den Einstieg in den bilingualen Unterricht überprüft</t>
  </si>
  <si>
    <t>OK 1</t>
  </si>
  <si>
    <t>Allgemeine Einschätzung des Moduls</t>
  </si>
  <si>
    <t>Erste, unmittelbare Näherung an die SuS-Wahrnehmungen des Moduls. Die Frage 1 des Fragebogens erlaubt den SuS eine ungelenkte Möglichkeit der Äußerung, überdies finden sich allgemeine Einschätzungen auch in Fragen 2, 4, 6 und 12</t>
  </si>
  <si>
    <t>Hinweis: Die Rückmeldungen der Probanden unt01-16 basieren auf einem offenen Evaluationsinstrument (start, stop, continue), mit dem die SuS vertraut sind.</t>
  </si>
  <si>
    <t>UK 1.1</t>
  </si>
  <si>
    <t>Positive Einschätzung</t>
  </si>
  <si>
    <t>gesamt</t>
  </si>
  <si>
    <t>positiv</t>
  </si>
  <si>
    <t>negativ</t>
  </si>
  <si>
    <t>pos%</t>
  </si>
  <si>
    <t>neg%</t>
  </si>
  <si>
    <t>summe pos% + neg%</t>
  </si>
  <si>
    <t xml:space="preserve">pos </t>
  </si>
  <si>
    <t xml:space="preserve">neg </t>
  </si>
  <si>
    <t>summe</t>
  </si>
  <si>
    <t>Antworten werden auf positive Rückmeldungen untersucht, jedoch nicht weiter unterteilt.</t>
  </si>
  <si>
    <t>2018 - Unterricht</t>
  </si>
  <si>
    <t>Beispiele:</t>
  </si>
  <si>
    <t>2018 - Block (Europatag)</t>
  </si>
  <si>
    <t>2019 - Coc</t>
  </si>
  <si>
    <t>UK 1.2.</t>
  </si>
  <si>
    <t>Negative Einschätzung</t>
  </si>
  <si>
    <t>2019 - Hie</t>
  </si>
  <si>
    <t>Antworten werden auf negative Rückmeldungen untersucht, jedoch nicht weiter unterteilt.</t>
  </si>
  <si>
    <t>2019 - F-A</t>
  </si>
  <si>
    <t>2020 - Ona</t>
  </si>
  <si>
    <t>schnitt / auf 6 gruppen bezogen</t>
  </si>
  <si>
    <t>ohne 2018er-gruppen</t>
  </si>
  <si>
    <t>2018 - Unt (N=16)</t>
  </si>
  <si>
    <t>2018 - Eur (N=8)</t>
  </si>
  <si>
    <t>2019 - Coc (N=18)</t>
  </si>
  <si>
    <t>2019 - Hie (N=23)</t>
  </si>
  <si>
    <t>2019 - F-A (N=7)</t>
  </si>
  <si>
    <t>2020 - Ona (N=9)</t>
  </si>
  <si>
    <t>Erste Codierung für positive Bewertung in einer Übersicht zusammengefasst und dann induktiv neu codiert. Zusammengehörige Codes wurden zu gemeinsamen Codes zusammengefügt (fusioniert).</t>
  </si>
  <si>
    <t>Begründung für positive Einschätzung</t>
  </si>
  <si>
    <t>hie 17 - erst die Zusammenschau (Zeile 27-33) zeigt, dass es sprachliche Gründe sind, warum es Freude macht.</t>
  </si>
  <si>
    <t>"gefallen" als Grund rausgelassen</t>
  </si>
  <si>
    <t>Die Rohdaten zum Codieren finden sich in der Datei</t>
  </si>
  <si>
    <t>MAXQDA_positive Moduleinschätzung_alleProbanden.docx</t>
  </si>
  <si>
    <t>Die konkrete Codierweise findet sich in der Datei</t>
  </si>
  <si>
    <t>MAXQDA_positive Moduleinschätzung_alleProbanden.pdf</t>
  </si>
  <si>
    <t>Selbständiges Arbeiten</t>
  </si>
  <si>
    <t xml:space="preserve">Beispiel für Zusammenlegen von Codes: </t>
  </si>
  <si>
    <t>Internationalisierung / lingua franca</t>
  </si>
  <si>
    <t>Unterrichtsstruktur</t>
  </si>
  <si>
    <t>Sprachliche Gründe</t>
  </si>
  <si>
    <t>Spannend</t>
  </si>
  <si>
    <t xml:space="preserve">Mithilfe der In-vivo-Codierung wurden einzelne Schlagworte oder Sequenzen während des Durcharbeitens der SuS-Rückmeldungen markiert. So ergab sich eine Vielzahl von Codes, die dann thematisch gebündelt wurden. </t>
  </si>
  <si>
    <t>Thematische Gründe</t>
  </si>
  <si>
    <t xml:space="preserve">Die folgenden Ausführungen sollen als Beispiel dienen, welche Zwischenergebnisse vorlagen. Die Probanden nannten unterschiedliche Gründe, die unter den Sammelbegriff sprachliche Gründe gefasst wurden. So geben drei der acht SuS an, dass das Modul das "Vokabular verbessert" habe, wobei sie diese Aussage unterschiedlich realisierten (neben dem genannten Zitat: "erweitert [...] den Wortschatz"; "wichtige englische Fachbegriffe aus dem Bereich der Chemie [werden gelernt]")(vgl. Nr. 4, 5 und 6 in der Tabelle). Sie schätzen den Unterricht in Englisch, da es "cool" bzw. eine "schöne Sprache" ist, wie zwei SuS ausführen (vgl. Nr. 2 und 8). Das Sich-Ausprobieren in einer anderen Sprache wird ebenfalls zweimal genannt ("die chemischen Prozesse mal auf Englisch [kennenzulernen]"; "Es war mal gut um bilingualen Unterricht auszuprobieren", vgl. Nr. 3 und 7) und einmal wird der Unterricht als "anders" wahrgenommen, da die "Kommunikation auf Englisch" läuft (Nr. 1) - im Zusammenhang des Fragebogens eine positive Aussage. Diese vier thematisch gruppierten Äußerungsrichtungen wurden also nicht eigenständig aufgeführt, sondern zusammengefasst. </t>
  </si>
  <si>
    <t>unspezifischer</t>
  </si>
  <si>
    <t>Lernzuwachs</t>
  </si>
  <si>
    <t xml:space="preserve">Die Aussage, dass das Modul als "sinnvoll gerade in Zeiten der internationalen Vernetzung" (Proband coc15) angesehen wird, hätte auch hierunter subsumiert werden können. Im Vordergrund wurde hier jedoch die Tatsache des internationalen Zusammenwachsens und der in diesem Kontext dienlicihen lingua franca Englisch gesehen. </t>
  </si>
  <si>
    <t>Hat Spaß gemacht</t>
  </si>
  <si>
    <t>Code</t>
  </si>
  <si>
    <t>Anfang</t>
  </si>
  <si>
    <t>Ende</t>
  </si>
  <si>
    <t>Segment</t>
  </si>
  <si>
    <t>Experimenteinsatz</t>
  </si>
  <si>
    <t>f-a25</t>
  </si>
  <si>
    <t>Sprachliche Gründe (+)</t>
  </si>
  <si>
    <t>12</t>
  </si>
  <si>
    <t>anderer Unterricht aufgrund der Kommunikation auf Englisch, war aber dennoch sehr informativ.</t>
  </si>
  <si>
    <t>Neu / Abwechslung</t>
  </si>
  <si>
    <t>hie17</t>
  </si>
  <si>
    <t>33</t>
  </si>
  <si>
    <t>Englisch zu sprechen, da es eine schöne Sprache ist und es Spaß macht, sie zu sprechen.</t>
  </si>
  <si>
    <t>Interessant</t>
  </si>
  <si>
    <t>einige Aussagen ohne Grund; bei manchen Aussagen mehrere Gründe</t>
  </si>
  <si>
    <t>hie48</t>
  </si>
  <si>
    <t>66</t>
  </si>
  <si>
    <t>sehr interessant ist, die chemischen Prozesse mal auf Englisch</t>
  </si>
  <si>
    <t>hie50</t>
  </si>
  <si>
    <t>69</t>
  </si>
  <si>
    <t>mein Vokabular verbessert.</t>
  </si>
  <si>
    <t>SuS-Begründungen für die positive Moduleinschätzung</t>
  </si>
  <si>
    <t>unt15</t>
  </si>
  <si>
    <t>108</t>
  </si>
  <si>
    <t>wichtige englische Fachbegriffe aus dem Bereich der Chemie und Biologie</t>
  </si>
  <si>
    <t>coc7</t>
  </si>
  <si>
    <t>138</t>
  </si>
  <si>
    <t>erweitert meiner Meinung nach auch den Wortschatz.</t>
  </si>
  <si>
    <t>coc14</t>
  </si>
  <si>
    <t>144</t>
  </si>
  <si>
    <t>Es war gut um mal bilingualen Unterricht auszuprobieren</t>
  </si>
  <si>
    <t>coc16</t>
  </si>
  <si>
    <t>150</t>
  </si>
  <si>
    <t>Englisch ist cool</t>
  </si>
  <si>
    <t>Erste Codierung für negative Bewertung in einer Übersicht zusammengefasst und dann induktiv neu codiert. Zusammengehörige Codes wurden zu gemeinsamen Codes zusammengefügt (fusioniert).</t>
  </si>
  <si>
    <t>Begründung für negative Einschätzung</t>
  </si>
  <si>
    <t>MAXQDA_negative Moduleinschätzung_alleProbanden.docx</t>
  </si>
  <si>
    <t>MAXQDA_negative Moduleinschätzung_alleProbanden.pdf</t>
  </si>
  <si>
    <t>SuS-Begründung für die negative Moduleinschätzung</t>
  </si>
  <si>
    <t>Etwas zuviel Textarbeit</t>
  </si>
  <si>
    <t>Engl. Fachvok. gelernt, dt. benötigt</t>
  </si>
  <si>
    <t>Schwierigkeiten in der Sprache</t>
  </si>
  <si>
    <t>Macht wenig Spaß</t>
  </si>
  <si>
    <t>Ablehnung gegenüber BU</t>
  </si>
  <si>
    <t>Aufgabengestaltung</t>
  </si>
  <si>
    <t>Gründe für die negative Aufgabengestaltung gab es nicht; es wurde nur als "unnötig" eingeschätzt und kommt aus Nennungen von coc-Probanden.</t>
  </si>
  <si>
    <t>Haltung zum Chemieunterricht auf Englisch</t>
  </si>
  <si>
    <t>neutral/ambivalent</t>
  </si>
  <si>
    <t>%</t>
  </si>
  <si>
    <t>bezug auf das modul allgemein</t>
  </si>
  <si>
    <t>schnitt/4gruppen</t>
  </si>
  <si>
    <t>Bei den 2018er-Gruppen wurden die St-St-Cont-Angaben nicht durchgelesen, da diese Aspekte dort nicht klar nachgefragt worden sind.</t>
  </si>
  <si>
    <t>Leitfadeninterviews noch auswerten.</t>
  </si>
  <si>
    <t>Gründe für positive Haltung --&gt; gesamte Probandenanzahl</t>
  </si>
  <si>
    <t>Auch in ambivalenten Aussagen gesucht, da dort ebenfalls Argumente zu finden sein können.</t>
  </si>
  <si>
    <t xml:space="preserve">Datenbasis: </t>
  </si>
  <si>
    <t>MAXQDA2020_gruende fuer pos einsch ch auf en.xlsx</t>
  </si>
  <si>
    <t>Notizen</t>
  </si>
  <si>
    <t>interessanter als das deutsche</t>
  </si>
  <si>
    <t>Es lassen sich 40 Begründungen extrahieren, die die positive Haltung untermauern. Diese konnten in drei grobe Kategorien unterteilt werden. Deutlich über die Hälfte der Nennungen fallen auf Gelingensbedingungen, d.h. Gründe für eine gelungenes Agieren in der englischen Sprache. Affektive Gründe machen ein gutes Viertel der Nennungen aus. Ein Achtel fällt auf den tatsächlichen Nutzen, den die SuS aus dem Modul ziehen. Das folgende Kuchendiagramm illustriert die Datenlage und beinhaltet die konkrete Anzahl der Nennungen.</t>
  </si>
  <si>
    <t>Produktion</t>
  </si>
  <si>
    <t>Ungewohntheit</t>
  </si>
  <si>
    <t>Macht Spaß</t>
  </si>
  <si>
    <t>Positive Haltung zu BU Chemie - Kategorisierte Gründe</t>
  </si>
  <si>
    <t>Weitere mögliche Kategorisierung, teils Überschneidungen</t>
  </si>
  <si>
    <t>sprachlich</t>
  </si>
  <si>
    <t>Bili-Vorerfahrung</t>
  </si>
  <si>
    <t>Fremdsprache nachvollziehbar</t>
  </si>
  <si>
    <t>gutes Scaffolding</t>
  </si>
  <si>
    <t>Positives emotionales Erleben</t>
  </si>
  <si>
    <t>Eigene Fremdsprachenkompetenz</t>
  </si>
  <si>
    <t>Arbeitsanweisungen sprachlich schwierig</t>
  </si>
  <si>
    <t>Gelingensbedingungen</t>
  </si>
  <si>
    <t>Vertiefte Auseinandersetzung mit dem Thema</t>
  </si>
  <si>
    <t>Emotionen/Intellekt angesprochen ("interessant(er)"; "spannend")</t>
  </si>
  <si>
    <t>Gelingensbedingungen / Gelingende Teilnahme basiert auf folgenden Gründen</t>
  </si>
  <si>
    <t>Emotionen angesprochen ("Spaß")</t>
  </si>
  <si>
    <t>Affektive Gründe…</t>
  </si>
  <si>
    <t xml:space="preserve">Summe </t>
  </si>
  <si>
    <t>Prozent</t>
  </si>
  <si>
    <t>hier rechts lieber von INTERESSE sprechen? Punkt 10 rechts</t>
  </si>
  <si>
    <t xml:space="preserve"> ("interessant(er)"; "spannend")</t>
  </si>
  <si>
    <t xml:space="preserve"> ("Spaß")</t>
  </si>
  <si>
    <t>Nutzen…</t>
  </si>
  <si>
    <t xml:space="preserve">Konsequenzen daraus: </t>
  </si>
  <si>
    <t>Mit SuS Vokabelübersichten (thematisch, fachübergreifend, genrespezifisch) erarbeiten.</t>
  </si>
  <si>
    <t>Ggf. Vorkurs naturwissenschaftliches Englisch</t>
  </si>
  <si>
    <t>darin:</t>
  </si>
  <si>
    <t>Sprachliche Gründe und außersprachliche Gründe</t>
  </si>
  <si>
    <t>oben auch in Sprachliches und Außersprachliches aufteilen in PIE CHART (so wie unten)</t>
  </si>
  <si>
    <t>außersprachlich</t>
  </si>
  <si>
    <t>Emotionen/Intellekt angesprochen</t>
  </si>
  <si>
    <t>Emotionen angesprochen</t>
  </si>
  <si>
    <t>prozent</t>
  </si>
  <si>
    <t>Überschneidungen bei Items 4, 12 und 13, so dass nicht eine Summe von 40 Nennungen resultiert, sondern 45</t>
  </si>
  <si>
    <t>Gründe für negative Haltung</t>
  </si>
  <si>
    <t>MAXQDA2020_gruende fuer pos einsch ch auf en_2.xlsx</t>
  </si>
  <si>
    <t>Inhaltsverständnis auf Englisch</t>
  </si>
  <si>
    <t xml:space="preserve">Es lassen sich 36 Begründungen extrahieren, von denen lediglich 6 außersprachlicher Natur sind. Hier geht es um den Prozess der Gewöhnung an die neuen Bedingungen (hier sind allerdings auch Schnittmengen mit der Sprachlichkeit vorhanden), Haltungen zum Chemieunterricht und dem aufwändigen Umgang mit dem Scaffolding-Angebot. Einer der 30 sprachlichen Gründe bezieht sich auf den Nutzen des Moduls: Es wird keine doppelte Sachfachliteralität angebahnt, da nur englische Begriffe, jedoch nicht die für den schulischen Kontext notwendigen deutschen Begriffe, angelegt werden. </t>
  </si>
  <si>
    <t>gewünschte Hilfen</t>
  </si>
  <si>
    <t>Begründung</t>
  </si>
  <si>
    <t>Ablehnung von Chemieunterricht</t>
  </si>
  <si>
    <t>Chemieunterricht schon in L1 schwer</t>
  </si>
  <si>
    <t>diese Darstellung oben nicht ziehlführend, oder?</t>
  </si>
  <si>
    <t>untersuchen: machen</t>
  </si>
  <si>
    <t>fachbegriffe oder begriffe</t>
  </si>
  <si>
    <t xml:space="preserve">an sich den unterricht </t>
  </si>
  <si>
    <t>schwer?</t>
  </si>
  <si>
    <t>x</t>
  </si>
  <si>
    <t xml:space="preserve">x ggf. Kuchendiagramm hieraus; 12 5 13 sind sprachliche Gründe, d.h. 30; </t>
  </si>
  <si>
    <t>Außersprachliches</t>
  </si>
  <si>
    <t>L2 allg.</t>
  </si>
  <si>
    <t>Sprachliches</t>
  </si>
  <si>
    <t>L2-Vok allg.</t>
  </si>
  <si>
    <t>L2-Vok fachspez.</t>
  </si>
  <si>
    <t>Zu L2 allgemein: Die Textstellen wurden nicht mehrfach codiert, d.h. die "eigene mangelnde Fremdsprachenkompetenz" wurde nicht noch mit einem anderen Code versehen, so dass es keine Dopplungen gibt.</t>
  </si>
  <si>
    <t>Was genau an Vokabular fehlt den SuS? Welche Inhaltsanteile gehen dann verloren? Wie wird dieses kompensiert?</t>
  </si>
  <si>
    <t>Gibt es Häufungen bei Probanden, die den Sprachwechsel einräumen und die 1) negative Haltung haben (s.o.), 2) dort insb. auf Sprachliches bezogen?</t>
  </si>
  <si>
    <t>Datei:</t>
  </si>
  <si>
    <t>MAXQDA 2020_4 Inhaltsverständnis.xlsx</t>
  </si>
  <si>
    <t>probanden insgesamt 57; hier 46 äußerungen zum item</t>
  </si>
  <si>
    <t>Gutes Inhaltsverständnis (%), N = 57</t>
  </si>
  <si>
    <t>Schlechtes Inhaltsverständnis (%), N = 57</t>
  </si>
  <si>
    <t>gut</t>
  </si>
  <si>
    <t>schlecht</t>
  </si>
  <si>
    <t>%gut</t>
  </si>
  <si>
    <t>%schlecht</t>
  </si>
  <si>
    <t>Gruppe</t>
  </si>
  <si>
    <t>schnitt</t>
  </si>
  <si>
    <t>Gründe für das Gutverstehen</t>
  </si>
  <si>
    <t>Weiter Hilfen Gutversteheher</t>
  </si>
  <si>
    <t xml:space="preserve">eigene L2-Kompetenz </t>
  </si>
  <si>
    <t>weitere Vokabelhilfen</t>
  </si>
  <si>
    <t>Vokabelliste/Annotationen</t>
  </si>
  <si>
    <t>Sprachwechsel (mehr dt. Elemente)</t>
  </si>
  <si>
    <t>hier auch 1x kontrastive Arbeit mit den Definitionen dt./en.</t>
  </si>
  <si>
    <t>Experimente</t>
  </si>
  <si>
    <t>Vorbereitender "Crashkurs" themenspez.</t>
  </si>
  <si>
    <t>Sprachwechsel</t>
  </si>
  <si>
    <t>Vorbereitender "Crashkurs" chemiespez.</t>
  </si>
  <si>
    <t>Wörterbuch</t>
  </si>
  <si>
    <t>Gründe für das Schlechtverstehen</t>
  </si>
  <si>
    <t>Mehr Unterrichtszeit</t>
  </si>
  <si>
    <t>eigene L2-Kompetenz</t>
  </si>
  <si>
    <t>Glossar dt./en. eigentätig anfertigen</t>
  </si>
  <si>
    <t>Gründe -ohne Verständniseinordnung-</t>
  </si>
  <si>
    <t>Weitere Hilfen Schlechtversteher</t>
  </si>
  <si>
    <t>Umstellung</t>
  </si>
  <si>
    <t>Nur für kompetente Fremdsprachenlernende anbieten</t>
  </si>
  <si>
    <t>Weitere Hilfen -ohne Verständniseinordnung-</t>
  </si>
  <si>
    <t>Basiswissen zu englischen Begriffen</t>
  </si>
  <si>
    <t>bessere eigene Fremdsprachenkompetenz</t>
  </si>
  <si>
    <t>Was hat Freude gemacht</t>
  </si>
  <si>
    <t>bei d iskussion verweise auf merzyn, aber auch :</t>
  </si>
  <si>
    <t>broman/simon 2014</t>
  </si>
  <si>
    <t>https://link.springer.com/content/pdf/10.1007/s10763-014-9550-0.pdf</t>
  </si>
  <si>
    <t>Datei</t>
  </si>
  <si>
    <t>Maxqda 2020 5_was hat freude gemacht.xlsx</t>
  </si>
  <si>
    <t>67 begründungen</t>
  </si>
  <si>
    <t xml:space="preserve">coc </t>
  </si>
  <si>
    <t>f-a</t>
  </si>
  <si>
    <t>hie</t>
  </si>
  <si>
    <t>ona</t>
  </si>
  <si>
    <t>Experimentieren</t>
  </si>
  <si>
    <t>U. abwechslungsreich</t>
  </si>
  <si>
    <t>diese daten wurden als bu ausprobieren/abwechslung zusammengefasst</t>
  </si>
  <si>
    <t>L2-Verwendung</t>
  </si>
  <si>
    <t>ges</t>
  </si>
  <si>
    <t>coc</t>
  </si>
  <si>
    <t>Ausprobieren BU Ch; Abwechslung</t>
  </si>
  <si>
    <t>Abwechslung zu üblichem Unterricht</t>
  </si>
  <si>
    <t>Erläutern chem. Pr. in L2</t>
  </si>
  <si>
    <t>BU Chemie ausprobieren</t>
  </si>
  <si>
    <t>Gruppenarbeit</t>
  </si>
  <si>
    <t>Selbstdiagnose (Pre-/Post-Test)</t>
  </si>
  <si>
    <t>Unterrichtssverständlichkeit</t>
  </si>
  <si>
    <t>Plakat erstellen</t>
  </si>
  <si>
    <t>Selbstwirksamkeit in BU Ch</t>
  </si>
  <si>
    <t>Concept Map-Anfertigung</t>
  </si>
  <si>
    <t>L sympathisch</t>
  </si>
  <si>
    <t>Thema: Elysia Chlorotica</t>
  </si>
  <si>
    <t>Auswertephasen</t>
  </si>
  <si>
    <t>misconceptions</t>
  </si>
  <si>
    <t>Detailanalyse im ChU</t>
  </si>
  <si>
    <t>bromann/parchmann 2014</t>
  </si>
  <si>
    <t>Unterrichtsverständlichkeit</t>
  </si>
  <si>
    <t>https://pubs.rsc.org/en/content/articlepdf/2014/rp/c4rp00051j</t>
  </si>
  <si>
    <t>Unterrichtskommunikation</t>
  </si>
  <si>
    <t>Sonstiges</t>
  </si>
  <si>
    <t>Unter Sonstiges fallen zweimal oder weniger genannte Aspekte.</t>
  </si>
  <si>
    <t>Abwechslung zu üblichem Unterricht kann man auch so verstehen, dass das Ausprobieren von BU Chemie Freude macht, d.h. man sollte diese beiden Aspekte zusammenführen.</t>
  </si>
  <si>
    <t>Chemiebezug</t>
  </si>
  <si>
    <t>Sprachbezug</t>
  </si>
  <si>
    <t>Erläutern chem. Prozesse in L2</t>
  </si>
  <si>
    <t>Gruppenarbeitsphasen</t>
  </si>
  <si>
    <t>Lehrkraft sympathisch</t>
  </si>
  <si>
    <t>Änderungsvorschläge</t>
  </si>
  <si>
    <t>vgl</t>
  </si>
  <si>
    <t>MAXQDA 6_Änderungswünsche.xlsx</t>
  </si>
  <si>
    <t>7 und 8</t>
  </si>
  <si>
    <t>MAXQDA 2020 7_8_Sprachwechsel.xlsx</t>
  </si>
  <si>
    <t>Alle vorkommenden Gründe wurden aufgenommen; wenn ein Proband unterschiedliche nennt, wird das aufgenommen. Dopplungen innerhalb der Aussagen eines Probanden werden aber als Einfachnennung aufgeführt.</t>
  </si>
  <si>
    <t>In bilingualen Schul-Kontexten gibt es andere Gründe als in Situationen des natürlichen Bilingualismus(Frisch 2016:91)</t>
  </si>
  <si>
    <t>(2020-artikel in psychologischem journal: https://www.frontiersin.org/articles/10.3389/fpsyg.2020.01699/full )</t>
  </si>
  <si>
    <t>In UNT und EUR keine Rückmeldungen zum Sprachwechsel, da es hier ja keine Fragebögen mit expliziter Rückmeldebitte dazu gab.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</si>
</sst>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8" formatCode="0.0"/>
  </numFmts>
  <fonts count="24" x14ac:knownFonts="1">
    <font>
      <sz val="11"/>
      <color theme="1"/>
      <name val="Calibri"/>
      <family val="2"/>
      <scheme val="minor"/>
    </font>
    <font>
      <sz val="11"/>
      <color rgb="FFFF0000"/>
      <name val="Calibri"/>
      <family val="2"/>
      <scheme val="minor"/>
    </font>
    <font>
      <b/>
      <sz val="11"/>
      <color theme="1"/>
      <name val="Calibri"/>
      <family val="2"/>
      <scheme val="minor"/>
    </font>
    <font>
      <sz val="10"/>
      <color rgb="FF000000"/>
      <name val="Calibri"/>
      <family val="2"/>
      <scheme val="minor"/>
    </font>
    <font>
      <sz val="10"/>
      <color theme="1"/>
      <name val="Calibri"/>
      <family val="2"/>
      <scheme val="minor"/>
    </font>
    <font>
      <i/>
      <sz val="11"/>
      <color theme="1"/>
      <name val="Calibri"/>
      <family val="2"/>
      <scheme val="minor"/>
    </font>
    <font>
      <b/>
      <sz val="10"/>
      <name val="Calibri"/>
      <family val="2"/>
    </font>
    <font>
      <sz val="10"/>
      <color rgb="FF000000"/>
      <name val="Calibri"/>
      <family val="2"/>
    </font>
    <font>
      <sz val="14"/>
      <color rgb="FF595959"/>
      <name val="Calibri"/>
      <family val="2"/>
      <scheme val="minor"/>
    </font>
    <font>
      <sz val="10"/>
      <color theme="4" tint="-0.249977111117893"/>
      <name val="Calibri"/>
      <family val="2"/>
    </font>
    <font>
      <sz val="11"/>
      <color theme="4" tint="-0.249977111117893"/>
      <name val="Calibri"/>
      <family val="2"/>
      <scheme val="minor"/>
    </font>
    <font>
      <sz val="10"/>
      <color rgb="FFFF0000"/>
      <name val="Calibri"/>
      <family val="2"/>
    </font>
    <font>
      <i/>
      <sz val="10"/>
      <color theme="4" tint="-0.249977111117893"/>
      <name val="Calibri"/>
      <family val="2"/>
    </font>
    <font>
      <sz val="10"/>
      <name val="Calibri"/>
      <family val="2"/>
    </font>
    <font>
      <sz val="11"/>
      <name val="Calibri"/>
      <family val="2"/>
      <scheme val="minor"/>
    </font>
    <font>
      <i/>
      <sz val="11"/>
      <color theme="4" tint="-0.249977111117893"/>
      <name val="Calibri"/>
      <family val="2"/>
      <scheme val="minor"/>
    </font>
    <font>
      <i/>
      <sz val="10"/>
      <color rgb="FFFF0000"/>
      <name val="Calibri"/>
      <family val="2"/>
    </font>
    <font>
      <i/>
      <sz val="11"/>
      <color rgb="FFFF0000"/>
      <name val="Calibri"/>
      <family val="2"/>
      <scheme val="minor"/>
    </font>
    <font>
      <b/>
      <sz val="11"/>
      <name val="Calibri"/>
      <family val="2"/>
      <scheme val="minor"/>
    </font>
    <font>
      <sz val="10"/>
      <color rgb="FF00B050"/>
      <name val="Calibri"/>
      <family val="2"/>
    </font>
    <font>
      <b/>
      <sz val="11"/>
      <name val="Calibri"/>
      <family val="2"/>
    </font>
    <font>
      <sz val="11"/>
      <name val="Calibri"/>
      <family val="2"/>
    </font>
    <font>
      <sz val="11"/>
      <color rgb="FFC00000"/>
      <name val="Calibri"/>
      <family val="2"/>
      <scheme val="minor"/>
    </font>
    <font>
      <sz val="10"/>
      <color rgb="FFC00000"/>
      <name val="Calibri"/>
      <family val="2"/>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B3CBE3"/>
      </patternFill>
    </fill>
    <fill>
      <patternFill patternType="solid">
        <fgColor theme="7"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rgb="FFF0F5FA"/>
      </patternFill>
    </fill>
  </fills>
  <borders count="17">
    <border>
      <left/>
      <right/>
      <top/>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right style="thin">
        <color indexed="64"/>
      </right>
      <top/>
      <bottom style="double">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top/>
      <bottom/>
      <diagonal/>
    </border>
    <border>
      <left style="thin">
        <color indexed="64"/>
      </left>
      <right/>
      <top/>
      <bottom style="double">
        <color indexed="64"/>
      </bottom>
      <diagonal/>
    </border>
    <border>
      <left style="thin">
        <color indexed="64"/>
      </left>
      <right/>
      <top/>
      <bottom style="thin">
        <color indexed="64"/>
      </bottom>
      <diagonal/>
    </border>
    <border>
      <left/>
      <right/>
      <top/>
      <bottom style="thin">
        <color rgb="FFBFBFBF"/>
      </bottom>
      <diagonal/>
    </border>
  </borders>
  <cellStyleXfs count="1">
    <xf numFmtId="0" fontId="0" fillId="0" borderId="0"/>
  </cellStyleXfs>
  <cellXfs count="110">
    <xf numFmtId="0" fontId="0" fillId="0" borderId="0" xfId="0"/>
    <xf numFmtId="0" fontId="4" fillId="0" borderId="1"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0" xfId="0" applyFill="1" applyBorder="1" applyAlignment="1">
      <alignment vertical="center"/>
    </xf>
    <xf numFmtId="0" fontId="4" fillId="0" borderId="0"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0" fillId="0" borderId="0" xfId="0" applyFill="1"/>
    <xf numFmtId="0" fontId="3" fillId="0" borderId="1" xfId="0" applyFont="1" applyFill="1" applyBorder="1" applyAlignment="1">
      <alignment horizontal="center" vertical="center"/>
    </xf>
    <xf numFmtId="0" fontId="0" fillId="0" borderId="0" xfId="0" applyFill="1" applyBorder="1"/>
    <xf numFmtId="0" fontId="3"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0" fillId="0" borderId="15" xfId="0" applyFill="1" applyBorder="1" applyAlignment="1">
      <alignment vertical="center"/>
    </xf>
    <xf numFmtId="0" fontId="4" fillId="0" borderId="8" xfId="0" applyFont="1" applyFill="1" applyBorder="1" applyAlignment="1">
      <alignment vertical="center"/>
    </xf>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11" xfId="0" applyFont="1" applyFill="1" applyBorder="1" applyAlignment="1">
      <alignment vertical="center"/>
    </xf>
    <xf numFmtId="0" fontId="3" fillId="0" borderId="12" xfId="0" applyFont="1" applyBorder="1" applyAlignment="1">
      <alignment horizontal="center" textRotation="90" wrapText="1"/>
    </xf>
    <xf numFmtId="0" fontId="3" fillId="0" borderId="2" xfId="0" applyFont="1" applyBorder="1" applyAlignment="1">
      <alignment horizontal="center" textRotation="90" wrapText="1"/>
    </xf>
    <xf numFmtId="0" fontId="3" fillId="0" borderId="3" xfId="0" applyFont="1" applyBorder="1" applyAlignment="1">
      <alignment horizontal="center" textRotation="90" wrapText="1"/>
    </xf>
    <xf numFmtId="0" fontId="3" fillId="0" borderId="8" xfId="0" applyFont="1" applyFill="1" applyBorder="1" applyAlignment="1">
      <alignment vertical="center"/>
    </xf>
    <xf numFmtId="0" fontId="3" fillId="0" borderId="8" xfId="0" applyFont="1" applyFill="1" applyBorder="1" applyAlignment="1">
      <alignment horizontal="center" textRotation="90" wrapText="1"/>
    </xf>
    <xf numFmtId="0" fontId="3" fillId="0" borderId="12" xfId="0" applyFont="1" applyFill="1" applyBorder="1" applyAlignment="1">
      <alignment horizontal="center" textRotation="90" wrapText="1"/>
    </xf>
    <xf numFmtId="0" fontId="3" fillId="0" borderId="2" xfId="0" applyFont="1" applyFill="1" applyBorder="1" applyAlignment="1">
      <alignment horizontal="center" textRotation="90" wrapText="1"/>
    </xf>
    <xf numFmtId="0" fontId="3" fillId="0" borderId="3" xfId="0" applyFont="1" applyFill="1" applyBorder="1" applyAlignment="1">
      <alignment horizontal="center" textRotation="90" wrapText="1"/>
    </xf>
    <xf numFmtId="0" fontId="3" fillId="0" borderId="9"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1" xfId="0" applyFont="1" applyFill="1" applyBorder="1" applyAlignment="1">
      <alignment vertical="center"/>
    </xf>
    <xf numFmtId="0" fontId="3" fillId="0" borderId="1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0" fillId="2" borderId="0" xfId="0" applyFill="1"/>
    <xf numFmtId="0" fontId="5" fillId="0" borderId="0" xfId="0" applyFont="1"/>
    <xf numFmtId="1" fontId="0" fillId="0" borderId="0" xfId="0" applyNumberFormat="1"/>
    <xf numFmtId="0" fontId="2" fillId="0" borderId="0" xfId="0" applyFont="1"/>
    <xf numFmtId="1" fontId="2" fillId="0" borderId="0" xfId="0" applyNumberFormat="1" applyFont="1"/>
    <xf numFmtId="0" fontId="0" fillId="3" borderId="0" xfId="0" applyFill="1"/>
    <xf numFmtId="0" fontId="0" fillId="0" borderId="0" xfId="0" applyAlignment="1">
      <alignment horizontal="left" wrapText="1"/>
    </xf>
    <xf numFmtId="49" fontId="6" fillId="4" borderId="16" xfId="0" applyNumberFormat="1" applyFont="1" applyFill="1" applyBorder="1" applyAlignment="1">
      <alignment horizontal="center" vertical="center" wrapText="1"/>
    </xf>
    <xf numFmtId="49" fontId="6" fillId="4" borderId="16" xfId="0" applyNumberFormat="1" applyFont="1" applyFill="1" applyBorder="1" applyAlignment="1">
      <alignment horizontal="left" vertical="center" wrapText="1"/>
    </xf>
    <xf numFmtId="49" fontId="7" fillId="3" borderId="16" xfId="0" applyNumberFormat="1" applyFont="1" applyFill="1" applyBorder="1" applyAlignment="1">
      <alignment horizontal="center" vertical="center" wrapText="1"/>
    </xf>
    <xf numFmtId="49" fontId="7" fillId="3" borderId="16" xfId="0" applyNumberFormat="1" applyFont="1" applyFill="1" applyBorder="1" applyAlignment="1">
      <alignment horizontal="left" vertical="center" wrapText="1"/>
    </xf>
    <xf numFmtId="0" fontId="8" fillId="0" borderId="0" xfId="0" applyFont="1" applyAlignment="1">
      <alignment horizontal="center" vertical="center" readingOrder="1"/>
    </xf>
    <xf numFmtId="168" fontId="0" fillId="0" borderId="0" xfId="0" applyNumberFormat="1"/>
    <xf numFmtId="2" fontId="0" fillId="0" borderId="0" xfId="0" applyNumberFormat="1"/>
    <xf numFmtId="49" fontId="7" fillId="3" borderId="0" xfId="0" applyNumberFormat="1" applyFont="1" applyFill="1" applyBorder="1" applyAlignment="1">
      <alignment horizontal="left" vertical="top"/>
    </xf>
    <xf numFmtId="0" fontId="0" fillId="5" borderId="0" xfId="0" applyFill="1"/>
    <xf numFmtId="0" fontId="0" fillId="6" borderId="0" xfId="0" applyFill="1"/>
    <xf numFmtId="49" fontId="7" fillId="6" borderId="0" xfId="0" applyNumberFormat="1" applyFont="1" applyFill="1" applyBorder="1" applyAlignment="1">
      <alignment horizontal="left" vertical="top"/>
    </xf>
    <xf numFmtId="0" fontId="0" fillId="0" borderId="0" xfId="0" applyAlignment="1">
      <alignment horizontal="center"/>
    </xf>
    <xf numFmtId="49" fontId="9" fillId="3" borderId="0" xfId="0" applyNumberFormat="1" applyFont="1" applyFill="1" applyBorder="1" applyAlignment="1">
      <alignment horizontal="left" vertical="top"/>
    </xf>
    <xf numFmtId="0" fontId="10" fillId="0" borderId="0" xfId="0" applyFont="1"/>
    <xf numFmtId="49" fontId="11" fillId="3" borderId="0" xfId="0" applyNumberFormat="1" applyFont="1" applyFill="1" applyBorder="1" applyAlignment="1">
      <alignment horizontal="left" vertical="top"/>
    </xf>
    <xf numFmtId="0" fontId="1" fillId="5" borderId="0" xfId="0" applyFont="1" applyFill="1"/>
    <xf numFmtId="0" fontId="10" fillId="7" borderId="0" xfId="0" applyFont="1" applyFill="1"/>
    <xf numFmtId="0" fontId="1" fillId="0" borderId="0" xfId="0" applyFont="1"/>
    <xf numFmtId="49" fontId="12" fillId="3" borderId="0" xfId="0" applyNumberFormat="1" applyFont="1" applyFill="1" applyBorder="1" applyAlignment="1">
      <alignment horizontal="left" vertical="top"/>
    </xf>
    <xf numFmtId="49" fontId="13" fillId="3" borderId="0" xfId="0" applyNumberFormat="1" applyFont="1" applyFill="1" applyBorder="1" applyAlignment="1">
      <alignment horizontal="left" vertical="top"/>
    </xf>
    <xf numFmtId="0" fontId="14" fillId="3" borderId="0" xfId="0" applyFont="1" applyFill="1"/>
    <xf numFmtId="0" fontId="15" fillId="0" borderId="0" xfId="0" applyFont="1"/>
    <xf numFmtId="0" fontId="0" fillId="7" borderId="0" xfId="0" applyFill="1"/>
    <xf numFmtId="49" fontId="16" fillId="3" borderId="0" xfId="0" applyNumberFormat="1" applyFont="1" applyFill="1" applyBorder="1" applyAlignment="1">
      <alignment horizontal="left" vertical="top"/>
    </xf>
    <xf numFmtId="0" fontId="17" fillId="0" borderId="0" xfId="0" applyFont="1"/>
    <xf numFmtId="49" fontId="6" fillId="3" borderId="0" xfId="0" applyNumberFormat="1" applyFont="1" applyFill="1" applyBorder="1" applyAlignment="1">
      <alignment horizontal="left" vertical="top"/>
    </xf>
    <xf numFmtId="0" fontId="18" fillId="0" borderId="0" xfId="0" applyFont="1"/>
    <xf numFmtId="0" fontId="14" fillId="0" borderId="0" xfId="0" applyFont="1"/>
    <xf numFmtId="49" fontId="13" fillId="0" borderId="16" xfId="0" applyNumberFormat="1" applyFont="1" applyFill="1" applyBorder="1" applyAlignment="1">
      <alignment horizontal="left" vertical="top"/>
    </xf>
    <xf numFmtId="0" fontId="0" fillId="0" borderId="0" xfId="0" applyFont="1" applyFill="1" applyAlignment="1">
      <alignment horizontal="center"/>
    </xf>
    <xf numFmtId="0" fontId="0" fillId="0" borderId="0" xfId="0" applyFont="1" applyFill="1"/>
    <xf numFmtId="0" fontId="0" fillId="0" borderId="0" xfId="0" applyFill="1" applyAlignment="1">
      <alignment horizontal="center"/>
    </xf>
    <xf numFmtId="0" fontId="0" fillId="0" borderId="0" xfId="0" applyFill="1" applyAlignment="1">
      <alignment horizontal="center" textRotation="90" wrapText="1"/>
    </xf>
    <xf numFmtId="0" fontId="0" fillId="0" borderId="13" xfId="0" applyFill="1" applyBorder="1" applyAlignment="1">
      <alignment horizontal="center" textRotation="90" wrapText="1"/>
    </xf>
    <xf numFmtId="0" fontId="0" fillId="0" borderId="13" xfId="0" applyFill="1" applyBorder="1" applyAlignment="1">
      <alignment horizontal="center"/>
    </xf>
    <xf numFmtId="0" fontId="0" fillId="0" borderId="13" xfId="0" applyFont="1" applyFill="1" applyBorder="1" applyAlignment="1">
      <alignment horizontal="center"/>
    </xf>
    <xf numFmtId="49" fontId="19" fillId="0" borderId="16" xfId="0" applyNumberFormat="1" applyFont="1" applyFill="1" applyBorder="1" applyAlignment="1">
      <alignment horizontal="left" vertical="top"/>
    </xf>
    <xf numFmtId="0" fontId="2" fillId="0" borderId="0" xfId="0" applyFont="1" applyFill="1"/>
    <xf numFmtId="0" fontId="2" fillId="0" borderId="0" xfId="0" applyFont="1" applyFill="1" applyAlignment="1">
      <alignment horizontal="center"/>
    </xf>
    <xf numFmtId="0" fontId="2" fillId="0" borderId="13" xfId="0" applyFont="1" applyFill="1" applyBorder="1" applyAlignment="1">
      <alignment horizontal="center"/>
    </xf>
    <xf numFmtId="49" fontId="7" fillId="0" borderId="0" xfId="0" applyNumberFormat="1" applyFont="1" applyFill="1" applyBorder="1" applyAlignment="1">
      <alignment horizontal="left" vertical="top"/>
    </xf>
    <xf numFmtId="0" fontId="0" fillId="8" borderId="0" xfId="0" applyFill="1"/>
    <xf numFmtId="0" fontId="0" fillId="9" borderId="0" xfId="0" applyFill="1"/>
    <xf numFmtId="168" fontId="0" fillId="0" borderId="0" xfId="0" applyNumberFormat="1" applyFill="1"/>
    <xf numFmtId="168" fontId="2" fillId="0" borderId="0" xfId="0" applyNumberFormat="1" applyFont="1" applyFill="1"/>
    <xf numFmtId="0" fontId="20" fillId="6" borderId="0" xfId="0" applyFont="1" applyFill="1"/>
    <xf numFmtId="0" fontId="20" fillId="10" borderId="0" xfId="0" applyFont="1" applyFill="1"/>
    <xf numFmtId="0" fontId="0" fillId="10" borderId="0" xfId="0" applyFill="1"/>
    <xf numFmtId="0" fontId="21" fillId="0" borderId="0" xfId="0" applyFont="1"/>
    <xf numFmtId="0" fontId="22" fillId="0" borderId="0" xfId="0" applyFont="1"/>
    <xf numFmtId="49" fontId="23" fillId="0" borderId="0" xfId="0" applyNumberFormat="1" applyFont="1" applyFill="1" applyBorder="1" applyAlignment="1">
      <alignment horizontal="left" vertical="top"/>
    </xf>
    <xf numFmtId="49" fontId="7" fillId="0" borderId="16" xfId="0" applyNumberFormat="1" applyFont="1" applyFill="1" applyBorder="1" applyAlignment="1">
      <alignment horizontal="left" vertical="top"/>
    </xf>
    <xf numFmtId="49" fontId="7" fillId="11" borderId="16" xfId="0" applyNumberFormat="1" applyFont="1" applyFill="1" applyBorder="1" applyAlignment="1">
      <alignment horizontal="left" vertical="top"/>
    </xf>
    <xf numFmtId="49" fontId="0" fillId="0" borderId="0" xfId="0" applyNumberFormat="1"/>
    <xf numFmtId="49" fontId="7" fillId="2" borderId="16" xfId="0" applyNumberFormat="1" applyFont="1" applyFill="1" applyBorder="1" applyAlignment="1">
      <alignment horizontal="left" vertical="top"/>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en-US" sz="1100"/>
              <a:t>Positive</a:t>
            </a:r>
            <a:r>
              <a:rPr lang="en-US" sz="1100" baseline="0"/>
              <a:t> Moduleinschätzung (%), N = 81</a:t>
            </a:r>
            <a:endParaRPr lang="en-US" sz="1100"/>
          </a:p>
        </c:rich>
      </c:tx>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bar"/>
        <c:grouping val="clustered"/>
        <c:varyColors val="0"/>
        <c:ser>
          <c:idx val="0"/>
          <c:order val="0"/>
          <c:tx>
            <c:strRef>
              <c:f>[1]codiertabellen!$L$17</c:f>
              <c:strCache>
                <c:ptCount val="1"/>
                <c:pt idx="0">
                  <c:v>pos%</c:v>
                </c:pt>
              </c:strCache>
            </c:strRef>
          </c:tx>
          <c:spPr>
            <a:solidFill>
              <a:schemeClr val="accent1"/>
            </a:solidFill>
            <a:ln>
              <a:noFill/>
            </a:ln>
            <a:effectLst/>
          </c:spPr>
          <c:invertIfNegative val="0"/>
          <c:dLbls>
            <c:dLbl>
              <c:idx val="0"/>
              <c:layout/>
              <c:tx>
                <c:rich>
                  <a:bodyPr/>
                  <a:lstStyle/>
                  <a:p>
                    <a:fld id="{06A67D9B-E663-4589-8929-6D6880978467}" type="CELLRANGE">
                      <a:rPr lang="en-US"/>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showDataLabelsRange val="1"/>
                </c:ext>
              </c:extLst>
            </c:dLbl>
            <c:dLbl>
              <c:idx val="1"/>
              <c:layout/>
              <c:tx>
                <c:rich>
                  <a:bodyPr/>
                  <a:lstStyle/>
                  <a:p>
                    <a:fld id="{573D8C11-7FF1-4D70-9128-715A1459194E}" type="CELLRANGE">
                      <a:rPr lang="de-DE"/>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1C0F62B3-EC33-4297-8A52-E79ABB52CA65}" type="CELLRANGE">
                      <a:rPr lang="de-DE"/>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3"/>
              <c:layout/>
              <c:tx>
                <c:rich>
                  <a:bodyPr/>
                  <a:lstStyle/>
                  <a:p>
                    <a:fld id="{1FA624CE-9F8A-4669-9C4A-0FED4A2B2647}" type="CELLRANGE">
                      <a:rPr lang="de-DE"/>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4"/>
              <c:layout/>
              <c:tx>
                <c:rich>
                  <a:bodyPr/>
                  <a:lstStyle/>
                  <a:p>
                    <a:fld id="{9C49949A-C1EE-427B-8E00-104B3623B149}" type="CELLRANGE">
                      <a:rPr lang="de-DE"/>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5"/>
              <c:layout/>
              <c:tx>
                <c:rich>
                  <a:bodyPr/>
                  <a:lstStyle/>
                  <a:p>
                    <a:fld id="{86129EA9-575F-4872-A9DE-CA260785A8AE}" type="CELLRANGE">
                      <a:rPr lang="de-DE"/>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strRef>
              <c:f>[1]codiertabellen!$K$18:$K$23</c:f>
              <c:strCache>
                <c:ptCount val="6"/>
                <c:pt idx="0">
                  <c:v>2018 - Unt (N=16)</c:v>
                </c:pt>
                <c:pt idx="1">
                  <c:v>2018 - Eur (N=8)</c:v>
                </c:pt>
                <c:pt idx="2">
                  <c:v>2019 - Coc (N=18)</c:v>
                </c:pt>
                <c:pt idx="3">
                  <c:v>2019 - Hie (N=23)</c:v>
                </c:pt>
                <c:pt idx="4">
                  <c:v>2019 - F-A (N=7)</c:v>
                </c:pt>
                <c:pt idx="5">
                  <c:v>2020 - Ona (N=9)</c:v>
                </c:pt>
              </c:strCache>
            </c:strRef>
          </c:cat>
          <c:val>
            <c:numRef>
              <c:f>[1]codiertabellen!$L$18:$L$23</c:f>
              <c:numCache>
                <c:formatCode>General</c:formatCode>
                <c:ptCount val="6"/>
                <c:pt idx="0">
                  <c:v>81</c:v>
                </c:pt>
                <c:pt idx="1">
                  <c:v>63</c:v>
                </c:pt>
                <c:pt idx="2">
                  <c:v>44</c:v>
                </c:pt>
                <c:pt idx="3">
                  <c:v>65</c:v>
                </c:pt>
                <c:pt idx="4">
                  <c:v>86</c:v>
                </c:pt>
                <c:pt idx="5">
                  <c:v>78</c:v>
                </c:pt>
              </c:numCache>
            </c:numRef>
          </c:val>
          <c:extLst>
            <c:ext xmlns:c15="http://schemas.microsoft.com/office/drawing/2012/chart" uri="{02D57815-91ED-43cb-92C2-25804820EDAC}">
              <c15:datalabelsRange>
                <c15:f>[1]codiertabellen!$M$8:$M$13</c15:f>
                <c15:dlblRangeCache>
                  <c:ptCount val="6"/>
                  <c:pt idx="0">
                    <c:v>13</c:v>
                  </c:pt>
                  <c:pt idx="1">
                    <c:v>5</c:v>
                  </c:pt>
                  <c:pt idx="2">
                    <c:v>8</c:v>
                  </c:pt>
                  <c:pt idx="3">
                    <c:v>15</c:v>
                  </c:pt>
                  <c:pt idx="4">
                    <c:v>6</c:v>
                  </c:pt>
                  <c:pt idx="5">
                    <c:v>7</c:v>
                  </c:pt>
                </c15:dlblRangeCache>
              </c15:datalabelsRange>
            </c:ext>
          </c:extLst>
        </c:ser>
        <c:dLbls>
          <c:showLegendKey val="0"/>
          <c:showVal val="0"/>
          <c:showCatName val="0"/>
          <c:showSerName val="0"/>
          <c:showPercent val="0"/>
          <c:showBubbleSize val="0"/>
        </c:dLbls>
        <c:gapWidth val="182"/>
        <c:axId val="554658608"/>
        <c:axId val="554649592"/>
      </c:barChart>
      <c:catAx>
        <c:axId val="554658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49592"/>
        <c:crosses val="autoZero"/>
        <c:auto val="1"/>
        <c:lblAlgn val="ctr"/>
        <c:lblOffset val="100"/>
        <c:noMultiLvlLbl val="0"/>
      </c:catAx>
      <c:valAx>
        <c:axId val="5546495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58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Schlechtes Inhaltsverständnis (%), N = 57</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bar"/>
        <c:grouping val="clustered"/>
        <c:varyColors val="0"/>
        <c:ser>
          <c:idx val="0"/>
          <c:order val="0"/>
          <c:tx>
            <c:strRef>
              <c:f>[1]codiertabellen!$Z$348:$Z$349</c:f>
              <c:strCache>
                <c:ptCount val="2"/>
                <c:pt idx="0">
                  <c:v>Schlechtes Inhaltsverständnis (%), N = 57</c:v>
                </c:pt>
                <c:pt idx="1">
                  <c:v>%schlecht</c:v>
                </c:pt>
              </c:strCache>
            </c:strRef>
          </c:tx>
          <c:spPr>
            <a:solidFill>
              <a:schemeClr val="accent1"/>
            </a:solidFill>
            <a:ln>
              <a:noFill/>
            </a:ln>
            <a:effectLst/>
          </c:spPr>
          <c:invertIfNegative val="0"/>
          <c:cat>
            <c:strRef>
              <c:f>[1]codiertabellen!$Y$350:$Y$353</c:f>
              <c:strCache>
                <c:ptCount val="4"/>
                <c:pt idx="0">
                  <c:v>2019 - Coc (N=18)</c:v>
                </c:pt>
                <c:pt idx="1">
                  <c:v>2019 - Hie (N=23)</c:v>
                </c:pt>
                <c:pt idx="2">
                  <c:v>2019 - F-A (N=7)</c:v>
                </c:pt>
                <c:pt idx="3">
                  <c:v>2020 - Ona (N=9)</c:v>
                </c:pt>
              </c:strCache>
            </c:strRef>
          </c:cat>
          <c:val>
            <c:numRef>
              <c:f>[1]codiertabellen!$Z$350:$Z$353</c:f>
              <c:numCache>
                <c:formatCode>0</c:formatCode>
                <c:ptCount val="4"/>
                <c:pt idx="0">
                  <c:v>16.666666666666664</c:v>
                </c:pt>
                <c:pt idx="1">
                  <c:v>8.695652173913043</c:v>
                </c:pt>
                <c:pt idx="2">
                  <c:v>14.285714285714285</c:v>
                </c:pt>
                <c:pt idx="3">
                  <c:v>0</c:v>
                </c:pt>
              </c:numCache>
            </c:numRef>
          </c:val>
        </c:ser>
        <c:dLbls>
          <c:showLegendKey val="0"/>
          <c:showVal val="0"/>
          <c:showCatName val="0"/>
          <c:showSerName val="0"/>
          <c:showPercent val="0"/>
          <c:showBubbleSize val="0"/>
        </c:dLbls>
        <c:gapWidth val="182"/>
        <c:axId val="554662920"/>
        <c:axId val="554661744"/>
      </c:barChart>
      <c:catAx>
        <c:axId val="554662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61744"/>
        <c:crosses val="autoZero"/>
        <c:auto val="1"/>
        <c:lblAlgn val="ctr"/>
        <c:lblOffset val="100"/>
        <c:noMultiLvlLbl val="0"/>
      </c:catAx>
      <c:valAx>
        <c:axId val="554661744"/>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62920"/>
        <c:crosses val="autoZero"/>
        <c:crossBetween val="between"/>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Was hat Freude gemacht?</a:t>
            </a:r>
            <a:r>
              <a:rPr lang="de-DE" baseline="0"/>
              <a:t> N=57</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6"/>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rgbClr val="00B0F0"/>
              </a:solidFill>
              <a:ln w="19050">
                <a:solidFill>
                  <a:schemeClr val="lt1"/>
                </a:solidFill>
              </a:ln>
              <a:effectLst/>
            </c:spPr>
          </c:dPt>
          <c:dLbls>
            <c:dLbl>
              <c:idx val="1"/>
              <c:layout>
                <c:manualLayout>
                  <c:x val="-0.1901616037054909"/>
                  <c:y val="2.3943651350271111E-2"/>
                </c:manualLayout>
              </c:layout>
              <c:dLblPos val="bestFit"/>
              <c:showLegendKey val="0"/>
              <c:showVal val="1"/>
              <c:showCatName val="1"/>
              <c:showSerName val="0"/>
              <c:showPercent val="0"/>
              <c:showBubbleSize val="0"/>
              <c:extLst>
                <c:ext xmlns:c15="http://schemas.microsoft.com/office/drawing/2012/chart" uri="{CE6537A1-D6FC-4f65-9D91-7224C49458BB}">
                  <c15:layout/>
                </c:ext>
              </c:extLst>
            </c:dLbl>
            <c:dLbl>
              <c:idx val="2"/>
              <c:layout>
                <c:manualLayout>
                  <c:x val="0.10908448416329658"/>
                  <c:y val="0"/>
                </c:manualLayout>
              </c:layout>
              <c:dLblPos val="bestFit"/>
              <c:showLegendKey val="0"/>
              <c:showVal val="1"/>
              <c:showCatName val="1"/>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clip" horzOverflow="clip" vert="horz" wrap="square" lIns="38100" tIns="19050" rIns="38100" bIns="19050" anchor="ctr" anchorCtr="0">
                <a:spAutoFit/>
              </a:bodyPr>
              <a:lstStyle/>
              <a:p>
                <a:pPr algn="ctr">
                  <a:defRPr lang="de-DE" sz="900" b="0" i="0" u="none" strike="noStrike" kern="1200" baseline="0">
                    <a:solidFill>
                      <a:schemeClr val="dk1">
                        <a:lumMod val="65000"/>
                        <a:lumOff val="35000"/>
                      </a:schemeClr>
                    </a:solidFill>
                    <a:latin typeface="+mn-lt"/>
                    <a:ea typeface="+mn-ea"/>
                    <a:cs typeface="+mn-cs"/>
                  </a:defRPr>
                </a:pPr>
                <a:endParaRPr lang="de-DE"/>
              </a:p>
            </c:txPr>
            <c:dLblPos val="outEnd"/>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rect">
                    <a:avLst/>
                  </a:prstGeom>
                  <a:noFill/>
                  <a:ln>
                    <a:noFill/>
                  </a:ln>
                </c15:spPr>
                <c15:layout/>
              </c:ext>
            </c:extLst>
          </c:dLbls>
          <c:cat>
            <c:strRef>
              <c:f>[1]codiertabellen!$K$434:$K$438</c:f>
              <c:strCache>
                <c:ptCount val="5"/>
                <c:pt idx="0">
                  <c:v>Experimentieren</c:v>
                </c:pt>
                <c:pt idx="1">
                  <c:v>U. abwechslungsreich</c:v>
                </c:pt>
                <c:pt idx="2">
                  <c:v>Ausprobieren BU Ch; Abwechslung</c:v>
                </c:pt>
                <c:pt idx="3">
                  <c:v>L2-Verwendung</c:v>
                </c:pt>
                <c:pt idx="4">
                  <c:v>Sonstiges</c:v>
                </c:pt>
              </c:strCache>
            </c:strRef>
          </c:cat>
          <c:val>
            <c:numRef>
              <c:f>[1]codiertabellen!$L$434:$L$438</c:f>
              <c:numCache>
                <c:formatCode>General</c:formatCode>
                <c:ptCount val="5"/>
                <c:pt idx="0">
                  <c:v>31</c:v>
                </c:pt>
                <c:pt idx="1">
                  <c:v>6</c:v>
                </c:pt>
                <c:pt idx="2">
                  <c:v>6</c:v>
                </c:pt>
                <c:pt idx="3">
                  <c:v>5</c:v>
                </c:pt>
                <c:pt idx="4">
                  <c:v>19</c:v>
                </c:pt>
              </c:numCache>
            </c:numRef>
          </c:val>
        </c:ser>
        <c:dLbls>
          <c:dLblPos val="bestFit"/>
          <c:showLegendKey val="0"/>
          <c:showVal val="1"/>
          <c:showCatName val="0"/>
          <c:showSerName val="0"/>
          <c:showPercent val="0"/>
          <c:showBubbleSize val="0"/>
          <c:showLeaderLines val="1"/>
        </c:dLbls>
        <c:firstSliceAng val="175"/>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Freude - Verortung in</a:t>
            </a:r>
            <a:r>
              <a:rPr lang="de-DE" baseline="0"/>
              <a:t> drei Hauptkategorien</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Lbls>
            <c:spPr>
              <a:solidFill>
                <a:sysClr val="window" lastClr="FFFFFF"/>
              </a:solidFill>
              <a:ln>
                <a:no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de-DE"/>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layout/>
              </c:ext>
            </c:extLst>
          </c:dLbls>
          <c:cat>
            <c:strRef>
              <c:f>[1]codiertabellen!$M$453:$O$453</c:f>
              <c:strCache>
                <c:ptCount val="3"/>
                <c:pt idx="0">
                  <c:v>Chemiebezug</c:v>
                </c:pt>
                <c:pt idx="1">
                  <c:v>Sprachbezug</c:v>
                </c:pt>
                <c:pt idx="2">
                  <c:v>Sonstiges</c:v>
                </c:pt>
              </c:strCache>
            </c:strRef>
          </c:cat>
          <c:val>
            <c:numRef>
              <c:f>[1]codiertabellen!$M$474:$O$474</c:f>
              <c:numCache>
                <c:formatCode>General</c:formatCode>
                <c:ptCount val="3"/>
                <c:pt idx="0">
                  <c:v>39</c:v>
                </c:pt>
                <c:pt idx="1">
                  <c:v>15</c:v>
                </c:pt>
                <c:pt idx="2">
                  <c:v>21</c:v>
                </c:pt>
              </c:numCache>
            </c:numRef>
          </c:val>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Freude</a:t>
            </a:r>
            <a:r>
              <a:rPr lang="de-DE" baseline="0"/>
              <a:t> - bezogen auf das Fach Chemie, N = 57</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ofPieChart>
        <c:ofPieType val="bar"/>
        <c:varyColors val="1"/>
        <c:ser>
          <c:idx val="0"/>
          <c:order val="0"/>
          <c:dPt>
            <c:idx val="0"/>
            <c:bubble3D val="0"/>
            <c:spPr>
              <a:solidFill>
                <a:schemeClr val="accent1"/>
              </a:solidFill>
              <a:ln w="19050">
                <a:solidFill>
                  <a:schemeClr val="lt1"/>
                </a:solidFill>
              </a:ln>
              <a:effectLst/>
            </c:spPr>
          </c:dPt>
          <c:dPt>
            <c:idx val="1"/>
            <c:bubble3D val="0"/>
            <c:spPr>
              <a:solidFill>
                <a:schemeClr val="accent5">
                  <a:lumMod val="60000"/>
                  <a:lumOff val="40000"/>
                </a:schemeClr>
              </a:solidFill>
              <a:ln w="19050">
                <a:solidFill>
                  <a:schemeClr val="lt1"/>
                </a:solidFill>
              </a:ln>
              <a:effectLst/>
            </c:spPr>
          </c:dPt>
          <c:dPt>
            <c:idx val="2"/>
            <c:bubble3D val="0"/>
            <c:spPr>
              <a:solidFill>
                <a:srgbClr val="C00000"/>
              </a:solidFill>
              <a:ln w="19050">
                <a:solidFill>
                  <a:schemeClr val="lt1"/>
                </a:solidFill>
              </a:ln>
              <a:effectLst/>
            </c:spPr>
          </c:dPt>
          <c:dPt>
            <c:idx val="3"/>
            <c:bubble3D val="0"/>
            <c:spPr>
              <a:solidFill>
                <a:schemeClr val="accent5">
                  <a:lumMod val="50000"/>
                </a:schemeClr>
              </a:solidFill>
              <a:ln w="19050">
                <a:solidFill>
                  <a:schemeClr val="lt1"/>
                </a:solidFill>
              </a:ln>
              <a:effectLst/>
            </c:spPr>
          </c:dPt>
          <c:dPt>
            <c:idx val="4"/>
            <c:bubble3D val="0"/>
            <c:spPr>
              <a:pattFill prst="pct50">
                <a:fgClr>
                  <a:schemeClr val="accent5">
                    <a:lumMod val="50000"/>
                  </a:schemeClr>
                </a:fgClr>
                <a:bgClr>
                  <a:schemeClr val="bg1"/>
                </a:bgClr>
              </a:pattFill>
              <a:ln w="19050">
                <a:solidFill>
                  <a:schemeClr val="lt1"/>
                </a:solidFill>
              </a:ln>
              <a:effectLst/>
            </c:spPr>
          </c:dPt>
          <c:dPt>
            <c:idx val="5"/>
            <c:bubble3D val="0"/>
            <c:spPr>
              <a:solidFill>
                <a:schemeClr val="accent5">
                  <a:lumMod val="75000"/>
                </a:schemeClr>
              </a:solidFill>
              <a:ln w="19050">
                <a:solidFill>
                  <a:schemeClr val="lt1"/>
                </a:solidFill>
              </a:ln>
              <a:effectLst/>
            </c:spPr>
          </c:dPt>
          <c:dPt>
            <c:idx val="6"/>
            <c:bubble3D val="0"/>
            <c:spPr>
              <a:pattFill prst="ltUpDiag">
                <a:fgClr>
                  <a:schemeClr val="accent5">
                    <a:lumMod val="50000"/>
                  </a:schemeClr>
                </a:fgClr>
                <a:bgClr>
                  <a:schemeClr val="bg1"/>
                </a:bgClr>
              </a:pattFill>
              <a:ln w="19050">
                <a:solidFill>
                  <a:schemeClr val="lt1"/>
                </a:solidFill>
              </a:ln>
              <a:effectLst/>
            </c:spPr>
          </c:dPt>
          <c:dPt>
            <c:idx val="7"/>
            <c:bubble3D val="0"/>
            <c:explosion val="10"/>
            <c:spPr>
              <a:solidFill>
                <a:srgbClr val="00B0F0"/>
              </a:solidFill>
              <a:ln w="19050">
                <a:solidFill>
                  <a:schemeClr val="lt1"/>
                </a:solidFill>
              </a:ln>
              <a:effectLst/>
            </c:spPr>
          </c:dPt>
          <c:dLbls>
            <c:dLbl>
              <c:idx val="0"/>
              <c:layout>
                <c:manualLayout>
                  <c:x val="-1.1004074619400091E-2"/>
                  <c:y val="-9.3224478519132417E-2"/>
                </c:manualLayout>
              </c:layout>
              <c:dLblPos val="bestFit"/>
              <c:showLegendKey val="0"/>
              <c:showVal val="1"/>
              <c:showCatName val="1"/>
              <c:showSerName val="0"/>
              <c:showPercent val="0"/>
              <c:showBubbleSize val="0"/>
              <c:extLst>
                <c:ext xmlns:c15="http://schemas.microsoft.com/office/drawing/2012/chart" uri="{CE6537A1-D6FC-4f65-9D91-7224C49458BB}">
                  <c15:layout/>
                </c:ext>
              </c:extLst>
            </c:dLbl>
            <c:dLbl>
              <c:idx val="1"/>
              <c:layout>
                <c:manualLayout>
                  <c:x val="-0.231054801618362"/>
                  <c:y val="-8.8498411382787689E-2"/>
                </c:manualLayout>
              </c:layout>
              <c:dLblPos val="bestFit"/>
              <c:showLegendKey val="0"/>
              <c:showVal val="1"/>
              <c:showCatName val="1"/>
              <c:showSerName val="0"/>
              <c:showPercent val="0"/>
              <c:showBubbleSize val="0"/>
              <c:extLst>
                <c:ext xmlns:c15="http://schemas.microsoft.com/office/drawing/2012/chart" uri="{CE6537A1-D6FC-4f65-9D91-7224C49458BB}">
                  <c15:layout>
                    <c:manualLayout>
                      <c:w val="0.22183153026788704"/>
                      <c:h val="8.7614035087719297E-2"/>
                    </c:manualLayout>
                  </c15:layout>
                </c:ext>
              </c:extLst>
            </c:dLbl>
            <c:dLbl>
              <c:idx val="2"/>
              <c:layout>
                <c:manualLayout>
                  <c:x val="-3.4122533929737554E-2"/>
                  <c:y val="-0.14783257355988397"/>
                </c:manualLayout>
              </c:layout>
              <c:dLblPos val="bestFit"/>
              <c:showLegendKey val="0"/>
              <c:showVal val="1"/>
              <c:showCatName val="1"/>
              <c:showSerName val="0"/>
              <c:showPercent val="0"/>
              <c:showBubbleSize val="0"/>
              <c:extLst>
                <c:ext xmlns:c15="http://schemas.microsoft.com/office/drawing/2012/chart" uri="{CE6537A1-D6FC-4f65-9D91-7224C49458BB}">
                  <c15:layout/>
                </c:ext>
              </c:extLst>
            </c:dLbl>
            <c:dLbl>
              <c:idx val="7"/>
              <c:layout>
                <c:manualLayout>
                  <c:x val="-5.800100130419151E-3"/>
                  <c:y val="1.8635170603674542E-3"/>
                </c:manualLayout>
              </c:layout>
              <c:dLblPos val="bestFit"/>
              <c:showLegendKey val="0"/>
              <c:showVal val="1"/>
              <c:showCatName val="1"/>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estFit"/>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([1]codiertabellen!$K$454,[1]codiertabellen!$K$459,[1]codiertabellen!$K$462,[1]codiertabellen!$K$464,[1]codiertabellen!$K$467,[1]codiertabellen!$K$469,[1]codiertabellen!$K$470)</c:f>
              <c:strCache>
                <c:ptCount val="7"/>
                <c:pt idx="0">
                  <c:v>Experimentieren</c:v>
                </c:pt>
                <c:pt idx="1">
                  <c:v>Erläutern chem. Prozesse in L2</c:v>
                </c:pt>
                <c:pt idx="2">
                  <c:v>Unterrichtsverständlichkeit</c:v>
                </c:pt>
                <c:pt idx="3">
                  <c:v>Selbstwirksamkeit in BU Ch</c:v>
                </c:pt>
                <c:pt idx="4">
                  <c:v>Lernzuwachs</c:v>
                </c:pt>
                <c:pt idx="5">
                  <c:v>Auswertephasen</c:v>
                </c:pt>
                <c:pt idx="6">
                  <c:v>Detailanalyse im ChU</c:v>
                </c:pt>
              </c:strCache>
            </c:strRef>
          </c:cat>
          <c:val>
            <c:numRef>
              <c:f>([1]codiertabellen!$L$454,[1]codiertabellen!$L$459,[1]codiertabellen!$L$462,[1]codiertabellen!$L$464,[1]codiertabellen!$L$467,[1]codiertabellen!$L$469,[1]codiertabellen!$L$470)</c:f>
              <c:numCache>
                <c:formatCode>General</c:formatCode>
                <c:ptCount val="7"/>
                <c:pt idx="0">
                  <c:v>31</c:v>
                </c:pt>
                <c:pt idx="1">
                  <c:v>2</c:v>
                </c:pt>
                <c:pt idx="2">
                  <c:v>2</c:v>
                </c:pt>
                <c:pt idx="3">
                  <c:v>1</c:v>
                </c:pt>
                <c:pt idx="4">
                  <c:v>1</c:v>
                </c:pt>
                <c:pt idx="5">
                  <c:v>1</c:v>
                </c:pt>
                <c:pt idx="6">
                  <c:v>1</c:v>
                </c:pt>
              </c:numCache>
            </c:numRef>
          </c:val>
        </c:ser>
        <c:dLbls>
          <c:showLegendKey val="0"/>
          <c:showVal val="0"/>
          <c:showCatName val="0"/>
          <c:showSerName val="0"/>
          <c:showPercent val="0"/>
          <c:showBubbleSize val="0"/>
          <c:showLeaderLines val="1"/>
        </c:dLbls>
        <c:gapWidth val="150"/>
        <c:splitType val="cust"/>
        <c:custSplit>
          <c:secondPiePt val="3"/>
          <c:secondPiePt val="4"/>
          <c:secondPiePt val="5"/>
          <c:secondPiePt val="6"/>
        </c:custSplit>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Gründe coc</a:t>
            </a:r>
            <a:r>
              <a:rPr lang="de-DE" baseline="0"/>
              <a:t> 2019</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ofPieChart>
        <c:ofPieType val="bar"/>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4"/>
              </a:solidFill>
              <a:ln w="19050">
                <a:solidFill>
                  <a:schemeClr val="lt1"/>
                </a:solidFill>
              </a:ln>
              <a:effectLst/>
            </c:spPr>
          </c:dPt>
          <c:dPt>
            <c:idx val="3"/>
            <c:bubble3D val="0"/>
            <c:spPr>
              <a:solidFill>
                <a:schemeClr val="accent6"/>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5">
                  <a:lumMod val="20000"/>
                  <a:lumOff val="80000"/>
                </a:schemeClr>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dPt>
            <c:idx val="8"/>
            <c:bubble3D val="0"/>
            <c:spPr>
              <a:solidFill>
                <a:schemeClr val="accent3">
                  <a:lumMod val="60000"/>
                </a:schemeClr>
              </a:solidFill>
              <a:ln w="19050">
                <a:solidFill>
                  <a:schemeClr val="lt1"/>
                </a:solidFill>
              </a:ln>
              <a:effectLst/>
            </c:spPr>
          </c:dPt>
          <c:dPt>
            <c:idx val="9"/>
            <c:bubble3D val="0"/>
            <c:spPr>
              <a:solidFill>
                <a:schemeClr val="accent4">
                  <a:lumMod val="60000"/>
                </a:schemeClr>
              </a:solidFill>
              <a:ln w="19050">
                <a:solidFill>
                  <a:schemeClr val="lt1"/>
                </a:solidFill>
              </a:ln>
              <a:effectLst/>
            </c:spPr>
          </c:dPt>
          <c:dPt>
            <c:idx val="10"/>
            <c:bubble3D val="0"/>
            <c:spPr>
              <a:solidFill>
                <a:schemeClr val="accent5">
                  <a:lumMod val="60000"/>
                </a:schemeClr>
              </a:solidFill>
              <a:ln w="19050">
                <a:solidFill>
                  <a:schemeClr val="lt1"/>
                </a:solidFill>
              </a:ln>
              <a:effectLst/>
            </c:spPr>
          </c:dPt>
          <c:dPt>
            <c:idx val="11"/>
            <c:bubble3D val="0"/>
            <c:spPr>
              <a:solidFill>
                <a:schemeClr val="accent5">
                  <a:lumMod val="40000"/>
                  <a:lumOff val="60000"/>
                </a:schemeClr>
              </a:solidFill>
              <a:ln w="19050">
                <a:solidFill>
                  <a:schemeClr val="lt1"/>
                </a:solidFill>
              </a:ln>
              <a:effectLst/>
            </c:spPr>
          </c:dPt>
          <c:dPt>
            <c:idx val="12"/>
            <c:bubble3D val="0"/>
            <c:spPr>
              <a:solidFill>
                <a:schemeClr val="accent1">
                  <a:lumMod val="80000"/>
                  <a:lumOff val="20000"/>
                </a:schemeClr>
              </a:solidFill>
              <a:ln w="19050">
                <a:solidFill>
                  <a:schemeClr val="lt1"/>
                </a:solidFill>
              </a:ln>
              <a:effectLst/>
            </c:spPr>
          </c:dPt>
          <c:dPt>
            <c:idx val="13"/>
            <c:bubble3D val="0"/>
            <c:spPr>
              <a:solidFill>
                <a:schemeClr val="accent2">
                  <a:lumMod val="80000"/>
                  <a:lumOff val="20000"/>
                </a:schemeClr>
              </a:solidFill>
              <a:ln w="19050">
                <a:solidFill>
                  <a:schemeClr val="lt1"/>
                </a:solidFill>
              </a:ln>
              <a:effectLst/>
            </c:spPr>
          </c:dPt>
          <c:dPt>
            <c:idx val="14"/>
            <c:bubble3D val="0"/>
            <c:spPr>
              <a:solidFill>
                <a:schemeClr val="accent3">
                  <a:lumMod val="80000"/>
                  <a:lumOff val="20000"/>
                </a:schemeClr>
              </a:solidFill>
              <a:ln w="19050">
                <a:solidFill>
                  <a:schemeClr val="lt1"/>
                </a:solidFill>
              </a:ln>
              <a:effectLst/>
            </c:spPr>
          </c:dPt>
          <c:dPt>
            <c:idx val="15"/>
            <c:bubble3D val="0"/>
            <c:spPr>
              <a:solidFill>
                <a:schemeClr val="accent4">
                  <a:lumMod val="80000"/>
                  <a:lumOff val="20000"/>
                </a:schemeClr>
              </a:solidFill>
              <a:ln w="19050">
                <a:solidFill>
                  <a:schemeClr val="lt1"/>
                </a:solidFill>
              </a:ln>
              <a:effectLst/>
            </c:spPr>
          </c:dPt>
          <c:dPt>
            <c:idx val="16"/>
            <c:bubble3D val="0"/>
            <c:spPr>
              <a:solidFill>
                <a:schemeClr val="accent5">
                  <a:lumMod val="80000"/>
                  <a:lumOff val="20000"/>
                </a:schemeClr>
              </a:solidFill>
              <a:ln w="19050">
                <a:solidFill>
                  <a:schemeClr val="lt1"/>
                </a:solidFill>
              </a:ln>
              <a:effectLst/>
            </c:spPr>
          </c:dPt>
          <c:dPt>
            <c:idx val="17"/>
            <c:bubble3D val="0"/>
            <c:spPr>
              <a:solidFill>
                <a:schemeClr val="accent6">
                  <a:lumMod val="80000"/>
                  <a:lumOff val="20000"/>
                </a:schemeClr>
              </a:solidFill>
              <a:ln w="19050">
                <a:solidFill>
                  <a:schemeClr val="lt1"/>
                </a:solidFill>
              </a:ln>
              <a:effectLst/>
            </c:spPr>
          </c:dPt>
          <c:dPt>
            <c:idx val="18"/>
            <c:bubble3D val="0"/>
            <c:explosion val="10"/>
            <c:spPr>
              <a:solidFill>
                <a:srgbClr val="00B0F0"/>
              </a:solidFill>
              <a:ln w="19050">
                <a:solidFill>
                  <a:schemeClr val="lt1"/>
                </a:solidFill>
              </a:ln>
              <a:effectLst/>
            </c:spPr>
          </c:dPt>
          <c:dPt>
            <c:idx val="19"/>
            <c:bubble3D val="0"/>
            <c:explosion val="20"/>
            <c:spPr>
              <a:solidFill>
                <a:schemeClr val="accent2">
                  <a:lumMod val="80000"/>
                </a:schemeClr>
              </a:solidFill>
              <a:ln w="19050">
                <a:solidFill>
                  <a:schemeClr val="lt1"/>
                </a:solidFill>
              </a:ln>
              <a:effectLst/>
            </c:spPr>
          </c:dPt>
          <c:dLbls>
            <c:dLbl>
              <c:idx val="0"/>
              <c:layout>
                <c:manualLayout>
                  <c:x val="4.7322070958588066E-3"/>
                  <c:y val="3.5155929384223225E-2"/>
                </c:manualLayout>
              </c:layout>
              <c:dLblPos val="bestFit"/>
              <c:showLegendKey val="0"/>
              <c:showVal val="1"/>
              <c:showCatName val="1"/>
              <c:showSerName val="0"/>
              <c:showPercent val="0"/>
              <c:showBubbleSize val="0"/>
              <c:extLst>
                <c:ext xmlns:c15="http://schemas.microsoft.com/office/drawing/2012/chart" uri="{CE6537A1-D6FC-4f65-9D91-7224C49458BB}">
                  <c15:layout/>
                </c:ext>
              </c:extLst>
            </c:dLbl>
            <c:dLbl>
              <c:idx val="1"/>
              <c:layout/>
              <c:dLblPos val="outEnd"/>
              <c:showLegendKey val="0"/>
              <c:showVal val="1"/>
              <c:showCatName val="1"/>
              <c:showSerName val="0"/>
              <c:showPercent val="0"/>
              <c:showBubbleSize val="0"/>
              <c:extLst>
                <c:ext xmlns:c15="http://schemas.microsoft.com/office/drawing/2012/chart" uri="{CE6537A1-D6FC-4f65-9D91-7224C49458BB}">
                  <c15:layout/>
                </c:ext>
              </c:extLst>
            </c:dLbl>
            <c:dLbl>
              <c:idx val="3"/>
              <c:layout>
                <c:manualLayout>
                  <c:x val="-3.5920464000192928E-2"/>
                  <c:y val="-1.4701786226976645E-2"/>
                </c:manualLayout>
              </c:layout>
              <c:dLblPos val="bestFit"/>
              <c:showLegendKey val="0"/>
              <c:showVal val="1"/>
              <c:showCatName val="1"/>
              <c:showSerName val="0"/>
              <c:showPercent val="0"/>
              <c:showBubbleSize val="0"/>
              <c:extLst>
                <c:ext xmlns:c15="http://schemas.microsoft.com/office/drawing/2012/chart" uri="{CE6537A1-D6FC-4f65-9D91-7224C49458BB}">
                  <c15:layout/>
                </c:ext>
              </c:extLst>
            </c:dLbl>
            <c:dLbl>
              <c:idx val="18"/>
              <c:layout>
                <c:manualLayout>
                  <c:x val="-1.6188558359760926E-3"/>
                  <c:y val="-5.1909986211615931E-3"/>
                </c:manualLayout>
              </c:layout>
              <c:dLblPos val="bestFit"/>
              <c:showLegendKey val="0"/>
              <c:showVal val="1"/>
              <c:showCatName val="1"/>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estFit"/>
            <c:showLegendKey val="0"/>
            <c:showVal val="1"/>
            <c:showCatName val="1"/>
            <c:showSerName val="0"/>
            <c:showPercent val="0"/>
            <c:showBubbleSize val="0"/>
            <c:showLeaderLines val="1"/>
            <c:leaderLines>
              <c:spPr>
                <a:ln w="9525" cap="flat" cmpd="sng" algn="ctr">
                  <a:noFill/>
                  <a:round/>
                </a:ln>
                <a:effectLst/>
              </c:spPr>
            </c:leaderLines>
            <c:extLst>
              <c:ext xmlns:c15="http://schemas.microsoft.com/office/drawing/2012/chart" uri="{CE6537A1-D6FC-4f65-9D91-7224C49458BB}">
                <c15:layout/>
              </c:ext>
            </c:extLst>
          </c:dLbls>
          <c:cat>
            <c:strRef>
              <c:f>[1]codiertabellen!$K$413:$K$430</c:f>
              <c:strCache>
                <c:ptCount val="18"/>
                <c:pt idx="0">
                  <c:v>Experimentieren</c:v>
                </c:pt>
                <c:pt idx="1">
                  <c:v>U. abwechslungsreich</c:v>
                </c:pt>
                <c:pt idx="2">
                  <c:v>L2-Verwendung</c:v>
                </c:pt>
                <c:pt idx="3">
                  <c:v>Ausprobieren BU Ch; Abwechslung</c:v>
                </c:pt>
                <c:pt idx="4">
                  <c:v>Erläutern chem. Pr. in L2</c:v>
                </c:pt>
                <c:pt idx="5">
                  <c:v>Gruppenarbeit</c:v>
                </c:pt>
                <c:pt idx="6">
                  <c:v>Selbstdiagnose (Pre-/Post-Test)</c:v>
                </c:pt>
                <c:pt idx="7">
                  <c:v>Unterrichtssverständlichkeit</c:v>
                </c:pt>
                <c:pt idx="8">
                  <c:v>Plakat erstellen</c:v>
                </c:pt>
                <c:pt idx="9">
                  <c:v>Selbstwirksamkeit in BU Ch</c:v>
                </c:pt>
                <c:pt idx="10">
                  <c:v>Concept Map-Anfertigung</c:v>
                </c:pt>
                <c:pt idx="11">
                  <c:v>L sympathisch</c:v>
                </c:pt>
                <c:pt idx="12">
                  <c:v>Lernzuwachs</c:v>
                </c:pt>
                <c:pt idx="13">
                  <c:v>Thema: Elysia Chlorotica</c:v>
                </c:pt>
                <c:pt idx="14">
                  <c:v>Auswertephasen</c:v>
                </c:pt>
                <c:pt idx="15">
                  <c:v>Detailanalyse im ChU</c:v>
                </c:pt>
                <c:pt idx="16">
                  <c:v>Unterrichtsverständlichkeit</c:v>
                </c:pt>
                <c:pt idx="17">
                  <c:v>Unterrichtskommunikation</c:v>
                </c:pt>
              </c:strCache>
            </c:strRef>
          </c:cat>
          <c:val>
            <c:numRef>
              <c:f>[1]codiertabellen!$N$413:$N$430</c:f>
              <c:numCache>
                <c:formatCode>General</c:formatCode>
                <c:ptCount val="18"/>
                <c:pt idx="0">
                  <c:v>13</c:v>
                </c:pt>
                <c:pt idx="1">
                  <c:v>2</c:v>
                </c:pt>
                <c:pt idx="2">
                  <c:v>1</c:v>
                </c:pt>
                <c:pt idx="3">
                  <c:v>3</c:v>
                </c:pt>
                <c:pt idx="5">
                  <c:v>1</c:v>
                </c:pt>
                <c:pt idx="11">
                  <c:v>1</c:v>
                </c:pt>
              </c:numCache>
            </c:numRef>
          </c:val>
        </c:ser>
        <c:dLbls>
          <c:showLegendKey val="0"/>
          <c:showVal val="0"/>
          <c:showCatName val="0"/>
          <c:showSerName val="0"/>
          <c:showPercent val="0"/>
          <c:showBubbleSize val="0"/>
          <c:showLeaderLines val="1"/>
        </c:dLbls>
        <c:gapWidth val="150"/>
        <c:splitType val="cust"/>
        <c:custSplit>
          <c:secondPiePt val="2"/>
          <c:secondPiePt val="4"/>
          <c:secondPiePt val="5"/>
          <c:secondPiePt val="6"/>
          <c:secondPiePt val="11"/>
          <c:secondPiePt val="12"/>
          <c:secondPiePt val="13"/>
          <c:secondPiePt val="14"/>
          <c:secondPiePt val="15"/>
          <c:secondPiePt val="16"/>
          <c:secondPiePt val="17"/>
        </c:custSplit>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Gründe f-a 2019</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ofPieChart>
        <c:ofPieType val="bar"/>
        <c:varyColors val="1"/>
        <c:ser>
          <c:idx val="0"/>
          <c:order val="0"/>
          <c:explosion val="3"/>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6"/>
              </a:solidFill>
              <a:ln w="19050">
                <a:solidFill>
                  <a:schemeClr val="lt1"/>
                </a:solidFill>
              </a:ln>
              <a:effectLst/>
            </c:spPr>
          </c:dPt>
          <c:dPt>
            <c:idx val="4"/>
            <c:bubble3D val="0"/>
            <c:spPr>
              <a:solidFill>
                <a:schemeClr val="accent5">
                  <a:lumMod val="60000"/>
                  <a:lumOff val="40000"/>
                </a:schemeClr>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dPt>
            <c:idx val="8"/>
            <c:bubble3D val="0"/>
            <c:spPr>
              <a:solidFill>
                <a:schemeClr val="accent3">
                  <a:lumMod val="60000"/>
                </a:schemeClr>
              </a:solidFill>
              <a:ln w="19050">
                <a:solidFill>
                  <a:schemeClr val="lt1"/>
                </a:solidFill>
              </a:ln>
              <a:effectLst/>
            </c:spPr>
          </c:dPt>
          <c:dPt>
            <c:idx val="9"/>
            <c:bubble3D val="0"/>
            <c:spPr>
              <a:solidFill>
                <a:schemeClr val="accent4">
                  <a:lumMod val="60000"/>
                </a:schemeClr>
              </a:solidFill>
              <a:ln w="19050">
                <a:solidFill>
                  <a:schemeClr val="lt1"/>
                </a:solidFill>
              </a:ln>
              <a:effectLst/>
            </c:spPr>
          </c:dPt>
          <c:dPt>
            <c:idx val="10"/>
            <c:bubble3D val="0"/>
            <c:spPr>
              <a:solidFill>
                <a:schemeClr val="accent5">
                  <a:lumMod val="60000"/>
                </a:schemeClr>
              </a:solidFill>
              <a:ln w="19050">
                <a:solidFill>
                  <a:schemeClr val="lt1"/>
                </a:solidFill>
              </a:ln>
              <a:effectLst/>
            </c:spPr>
          </c:dPt>
          <c:dPt>
            <c:idx val="11"/>
            <c:bubble3D val="0"/>
            <c:spPr>
              <a:solidFill>
                <a:schemeClr val="accent6">
                  <a:lumMod val="60000"/>
                </a:schemeClr>
              </a:solidFill>
              <a:ln w="19050">
                <a:solidFill>
                  <a:schemeClr val="lt1"/>
                </a:solidFill>
              </a:ln>
              <a:effectLst/>
            </c:spPr>
          </c:dPt>
          <c:dPt>
            <c:idx val="12"/>
            <c:bubble3D val="0"/>
            <c:spPr>
              <a:solidFill>
                <a:schemeClr val="accent1">
                  <a:lumMod val="80000"/>
                  <a:lumOff val="20000"/>
                </a:schemeClr>
              </a:solidFill>
              <a:ln w="19050">
                <a:solidFill>
                  <a:schemeClr val="lt1"/>
                </a:solidFill>
              </a:ln>
              <a:effectLst/>
            </c:spPr>
          </c:dPt>
          <c:dPt>
            <c:idx val="13"/>
            <c:bubble3D val="0"/>
            <c:spPr>
              <a:solidFill>
                <a:schemeClr val="accent2">
                  <a:lumMod val="80000"/>
                  <a:lumOff val="20000"/>
                </a:schemeClr>
              </a:solidFill>
              <a:ln w="19050">
                <a:solidFill>
                  <a:schemeClr val="lt1"/>
                </a:solidFill>
              </a:ln>
              <a:effectLst/>
            </c:spPr>
          </c:dPt>
          <c:dPt>
            <c:idx val="14"/>
            <c:bubble3D val="0"/>
            <c:spPr>
              <a:solidFill>
                <a:schemeClr val="accent5">
                  <a:lumMod val="75000"/>
                </a:schemeClr>
              </a:solidFill>
              <a:ln w="19050">
                <a:solidFill>
                  <a:schemeClr val="lt1"/>
                </a:solidFill>
              </a:ln>
              <a:effectLst/>
            </c:spPr>
          </c:dPt>
          <c:dPt>
            <c:idx val="15"/>
            <c:bubble3D val="0"/>
            <c:spPr>
              <a:solidFill>
                <a:schemeClr val="accent4">
                  <a:lumMod val="80000"/>
                  <a:lumOff val="20000"/>
                </a:schemeClr>
              </a:solidFill>
              <a:ln w="19050">
                <a:solidFill>
                  <a:schemeClr val="lt1"/>
                </a:solidFill>
              </a:ln>
              <a:effectLst/>
            </c:spPr>
          </c:dPt>
          <c:dPt>
            <c:idx val="16"/>
            <c:bubble3D val="0"/>
            <c:spPr>
              <a:solidFill>
                <a:schemeClr val="accent5">
                  <a:lumMod val="80000"/>
                  <a:lumOff val="20000"/>
                </a:schemeClr>
              </a:solidFill>
              <a:ln w="19050">
                <a:solidFill>
                  <a:schemeClr val="lt1"/>
                </a:solidFill>
              </a:ln>
              <a:effectLst/>
            </c:spPr>
          </c:dPt>
          <c:dPt>
            <c:idx val="17"/>
            <c:bubble3D val="0"/>
            <c:spPr>
              <a:solidFill>
                <a:schemeClr val="accent6">
                  <a:lumMod val="80000"/>
                  <a:lumOff val="20000"/>
                </a:schemeClr>
              </a:solidFill>
              <a:ln w="19050">
                <a:solidFill>
                  <a:schemeClr val="lt1"/>
                </a:solidFill>
              </a:ln>
              <a:effectLst/>
            </c:spPr>
          </c:dPt>
          <c:dPt>
            <c:idx val="18"/>
            <c:bubble3D val="0"/>
            <c:spPr>
              <a:solidFill>
                <a:srgbClr val="00B0F0"/>
              </a:solidFill>
              <a:ln w="19050">
                <a:solidFill>
                  <a:schemeClr val="lt1"/>
                </a:solidFill>
              </a:ln>
              <a:effectLst/>
            </c:spPr>
          </c:dPt>
          <c:dLbls>
            <c:dLbl>
              <c:idx val="3"/>
              <c:layout>
                <c:manualLayout>
                  <c:x val="-4.8661800486618006E-3"/>
                  <c:y val="0"/>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15:layout>
                    <c:manualLayout>
                      <c:w val="0.19989580749066982"/>
                      <c:h val="0.12786213565409588"/>
                    </c:manualLayout>
                  </c15:layout>
                </c:ext>
              </c:extLst>
            </c:dLbl>
            <c:dLbl>
              <c:idx val="4"/>
              <c:layout/>
              <c:dLblPos val="bestFit"/>
              <c:showLegendKey val="0"/>
              <c:showVal val="1"/>
              <c:showCatName val="1"/>
              <c:showSerName val="0"/>
              <c:showPercent val="0"/>
              <c:showBubbleSize val="0"/>
              <c:extLst>
                <c:ext xmlns:c15="http://schemas.microsoft.com/office/drawing/2012/chart" uri="{CE6537A1-D6FC-4f65-9D91-7224C49458BB}">
                  <c15:layout/>
                </c:ext>
              </c:extLst>
            </c:dLbl>
            <c:dLbl>
              <c:idx val="14"/>
              <c:layout/>
              <c:dLblPos val="bestFit"/>
              <c:showLegendKey val="0"/>
              <c:showVal val="1"/>
              <c:showCatName val="1"/>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1"/>
            <c:showSerName val="0"/>
            <c:showPercent val="0"/>
            <c:showBubbleSize val="0"/>
            <c:showLeaderLines val="1"/>
            <c:leaderLines>
              <c:spPr>
                <a:ln w="9525" cap="flat" cmpd="sng" algn="ctr">
                  <a:noFill/>
                  <a:round/>
                </a:ln>
                <a:effectLst/>
              </c:spPr>
            </c:leaderLines>
            <c:extLst>
              <c:ext xmlns:c15="http://schemas.microsoft.com/office/drawing/2012/chart" uri="{CE6537A1-D6FC-4f65-9D91-7224C49458BB}">
                <c15:layout/>
              </c:ext>
            </c:extLst>
          </c:dLbls>
          <c:cat>
            <c:strRef>
              <c:f>[1]codiertabellen!$K$413:$K$430</c:f>
              <c:strCache>
                <c:ptCount val="18"/>
                <c:pt idx="0">
                  <c:v>Experimentieren</c:v>
                </c:pt>
                <c:pt idx="1">
                  <c:v>U. abwechslungsreich</c:v>
                </c:pt>
                <c:pt idx="2">
                  <c:v>L2-Verwendung</c:v>
                </c:pt>
                <c:pt idx="3">
                  <c:v>Ausprobieren BU Ch; Abwechslung</c:v>
                </c:pt>
                <c:pt idx="4">
                  <c:v>Erläutern chem. Pr. in L2</c:v>
                </c:pt>
                <c:pt idx="5">
                  <c:v>Gruppenarbeit</c:v>
                </c:pt>
                <c:pt idx="6">
                  <c:v>Selbstdiagnose (Pre-/Post-Test)</c:v>
                </c:pt>
                <c:pt idx="7">
                  <c:v>Unterrichtssverständlichkeit</c:v>
                </c:pt>
                <c:pt idx="8">
                  <c:v>Plakat erstellen</c:v>
                </c:pt>
                <c:pt idx="9">
                  <c:v>Selbstwirksamkeit in BU Ch</c:v>
                </c:pt>
                <c:pt idx="10">
                  <c:v>Concept Map-Anfertigung</c:v>
                </c:pt>
                <c:pt idx="11">
                  <c:v>L sympathisch</c:v>
                </c:pt>
                <c:pt idx="12">
                  <c:v>Lernzuwachs</c:v>
                </c:pt>
                <c:pt idx="13">
                  <c:v>Thema: Elysia Chlorotica</c:v>
                </c:pt>
                <c:pt idx="14">
                  <c:v>Auswertephasen</c:v>
                </c:pt>
                <c:pt idx="15">
                  <c:v>Detailanalyse im ChU</c:v>
                </c:pt>
                <c:pt idx="16">
                  <c:v>Unterrichtsverständlichkeit</c:v>
                </c:pt>
                <c:pt idx="17">
                  <c:v>Unterrichtskommunikation</c:v>
                </c:pt>
              </c:strCache>
            </c:strRef>
          </c:cat>
          <c:val>
            <c:numRef>
              <c:f>[1]codiertabellen!$O$413:$O$430</c:f>
              <c:numCache>
                <c:formatCode>General</c:formatCode>
                <c:ptCount val="18"/>
                <c:pt idx="0">
                  <c:v>3</c:v>
                </c:pt>
                <c:pt idx="3">
                  <c:v>1</c:v>
                </c:pt>
                <c:pt idx="4">
                  <c:v>1</c:v>
                </c:pt>
                <c:pt idx="14">
                  <c:v>1</c:v>
                </c:pt>
              </c:numCache>
            </c:numRef>
          </c:val>
        </c:ser>
        <c:ser>
          <c:idx val="1"/>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dPt>
            <c:idx val="8"/>
            <c:bubble3D val="0"/>
            <c:spPr>
              <a:solidFill>
                <a:schemeClr val="accent3">
                  <a:lumMod val="60000"/>
                </a:schemeClr>
              </a:solidFill>
              <a:ln w="19050">
                <a:solidFill>
                  <a:schemeClr val="lt1"/>
                </a:solidFill>
              </a:ln>
              <a:effectLst/>
            </c:spPr>
          </c:dPt>
          <c:dPt>
            <c:idx val="9"/>
            <c:bubble3D val="0"/>
            <c:spPr>
              <a:solidFill>
                <a:schemeClr val="accent4">
                  <a:lumMod val="60000"/>
                </a:schemeClr>
              </a:solidFill>
              <a:ln w="19050">
                <a:solidFill>
                  <a:schemeClr val="lt1"/>
                </a:solidFill>
              </a:ln>
              <a:effectLst/>
            </c:spPr>
          </c:dPt>
          <c:dPt>
            <c:idx val="10"/>
            <c:bubble3D val="0"/>
            <c:spPr>
              <a:solidFill>
                <a:schemeClr val="accent5">
                  <a:lumMod val="60000"/>
                </a:schemeClr>
              </a:solidFill>
              <a:ln w="19050">
                <a:solidFill>
                  <a:schemeClr val="lt1"/>
                </a:solidFill>
              </a:ln>
              <a:effectLst/>
            </c:spPr>
          </c:dPt>
          <c:dPt>
            <c:idx val="11"/>
            <c:bubble3D val="0"/>
            <c:spPr>
              <a:solidFill>
                <a:schemeClr val="accent6">
                  <a:lumMod val="60000"/>
                </a:schemeClr>
              </a:solidFill>
              <a:ln w="19050">
                <a:solidFill>
                  <a:schemeClr val="lt1"/>
                </a:solidFill>
              </a:ln>
              <a:effectLst/>
            </c:spPr>
          </c:dPt>
          <c:dPt>
            <c:idx val="12"/>
            <c:bubble3D val="0"/>
            <c:spPr>
              <a:solidFill>
                <a:schemeClr val="accent1">
                  <a:lumMod val="80000"/>
                  <a:lumOff val="20000"/>
                </a:schemeClr>
              </a:solidFill>
              <a:ln w="19050">
                <a:solidFill>
                  <a:schemeClr val="lt1"/>
                </a:solidFill>
              </a:ln>
              <a:effectLst/>
            </c:spPr>
          </c:dPt>
          <c:dPt>
            <c:idx val="13"/>
            <c:bubble3D val="0"/>
            <c:spPr>
              <a:solidFill>
                <a:schemeClr val="accent2">
                  <a:lumMod val="80000"/>
                  <a:lumOff val="20000"/>
                </a:schemeClr>
              </a:solidFill>
              <a:ln w="19050">
                <a:solidFill>
                  <a:schemeClr val="lt1"/>
                </a:solidFill>
              </a:ln>
              <a:effectLst/>
            </c:spPr>
          </c:dPt>
          <c:dPt>
            <c:idx val="14"/>
            <c:bubble3D val="0"/>
            <c:spPr>
              <a:solidFill>
                <a:schemeClr val="accent3">
                  <a:lumMod val="80000"/>
                  <a:lumOff val="20000"/>
                </a:schemeClr>
              </a:solidFill>
              <a:ln w="19050">
                <a:solidFill>
                  <a:schemeClr val="lt1"/>
                </a:solidFill>
              </a:ln>
              <a:effectLst/>
            </c:spPr>
          </c:dPt>
          <c:dPt>
            <c:idx val="15"/>
            <c:bubble3D val="0"/>
            <c:spPr>
              <a:solidFill>
                <a:schemeClr val="accent4">
                  <a:lumMod val="80000"/>
                  <a:lumOff val="20000"/>
                </a:schemeClr>
              </a:solidFill>
              <a:ln w="19050">
                <a:solidFill>
                  <a:schemeClr val="lt1"/>
                </a:solidFill>
              </a:ln>
              <a:effectLst/>
            </c:spPr>
          </c:dPt>
          <c:dPt>
            <c:idx val="16"/>
            <c:bubble3D val="0"/>
            <c:spPr>
              <a:solidFill>
                <a:schemeClr val="accent5">
                  <a:lumMod val="80000"/>
                  <a:lumOff val="20000"/>
                </a:schemeClr>
              </a:solidFill>
              <a:ln w="19050">
                <a:solidFill>
                  <a:schemeClr val="lt1"/>
                </a:solidFill>
              </a:ln>
              <a:effectLst/>
            </c:spPr>
          </c:dPt>
          <c:dPt>
            <c:idx val="17"/>
            <c:bubble3D val="0"/>
            <c:spPr>
              <a:solidFill>
                <a:schemeClr val="accent6">
                  <a:lumMod val="80000"/>
                  <a:lumOff val="20000"/>
                </a:schemeClr>
              </a:solidFill>
              <a:ln w="19050">
                <a:solidFill>
                  <a:schemeClr val="lt1"/>
                </a:solidFill>
              </a:ln>
              <a:effectLst/>
            </c:spPr>
          </c:dPt>
          <c:dPt>
            <c:idx val="18"/>
            <c:bubble3D val="0"/>
            <c:spPr>
              <a:solidFill>
                <a:schemeClr val="accent1">
                  <a:lumMod val="80000"/>
                </a:schemeClr>
              </a:solidFill>
              <a:ln w="19050">
                <a:solidFill>
                  <a:schemeClr val="lt1"/>
                </a:solidFill>
              </a:ln>
              <a:effectLst/>
            </c:spPr>
          </c:dPt>
          <c:cat>
            <c:strRef>
              <c:f>[1]codiertabellen!$K$413:$K$430</c:f>
              <c:strCache>
                <c:ptCount val="18"/>
                <c:pt idx="0">
                  <c:v>Experimentieren</c:v>
                </c:pt>
                <c:pt idx="1">
                  <c:v>U. abwechslungsreich</c:v>
                </c:pt>
                <c:pt idx="2">
                  <c:v>L2-Verwendung</c:v>
                </c:pt>
                <c:pt idx="3">
                  <c:v>Ausprobieren BU Ch; Abwechslung</c:v>
                </c:pt>
                <c:pt idx="4">
                  <c:v>Erläutern chem. Pr. in L2</c:v>
                </c:pt>
                <c:pt idx="5">
                  <c:v>Gruppenarbeit</c:v>
                </c:pt>
                <c:pt idx="6">
                  <c:v>Selbstdiagnose (Pre-/Post-Test)</c:v>
                </c:pt>
                <c:pt idx="7">
                  <c:v>Unterrichtssverständlichkeit</c:v>
                </c:pt>
                <c:pt idx="8">
                  <c:v>Plakat erstellen</c:v>
                </c:pt>
                <c:pt idx="9">
                  <c:v>Selbstwirksamkeit in BU Ch</c:v>
                </c:pt>
                <c:pt idx="10">
                  <c:v>Concept Map-Anfertigung</c:v>
                </c:pt>
                <c:pt idx="11">
                  <c:v>L sympathisch</c:v>
                </c:pt>
                <c:pt idx="12">
                  <c:v>Lernzuwachs</c:v>
                </c:pt>
                <c:pt idx="13">
                  <c:v>Thema: Elysia Chlorotica</c:v>
                </c:pt>
                <c:pt idx="14">
                  <c:v>Auswertephasen</c:v>
                </c:pt>
                <c:pt idx="15">
                  <c:v>Detailanalyse im ChU</c:v>
                </c:pt>
                <c:pt idx="16">
                  <c:v>Unterrichtsverständlichkeit</c:v>
                </c:pt>
                <c:pt idx="17">
                  <c:v>Unterrichtskommunikation</c:v>
                </c:pt>
              </c:strCache>
            </c:strRef>
          </c:cat>
          <c:val>
            <c:numRef>
              <c:f>[1]codiertabellen!$N$413:$N$430</c:f>
              <c:numCache>
                <c:formatCode>General</c:formatCode>
                <c:ptCount val="18"/>
                <c:pt idx="0">
                  <c:v>13</c:v>
                </c:pt>
                <c:pt idx="1">
                  <c:v>2</c:v>
                </c:pt>
                <c:pt idx="2">
                  <c:v>1</c:v>
                </c:pt>
                <c:pt idx="3">
                  <c:v>3</c:v>
                </c:pt>
                <c:pt idx="5">
                  <c:v>1</c:v>
                </c:pt>
                <c:pt idx="11">
                  <c:v>1</c:v>
                </c:pt>
              </c:numCache>
            </c:numRef>
          </c:val>
        </c:ser>
        <c:dLbls>
          <c:showLegendKey val="0"/>
          <c:showVal val="0"/>
          <c:showCatName val="0"/>
          <c:showSerName val="0"/>
          <c:showPercent val="0"/>
          <c:showBubbleSize val="0"/>
          <c:showLeaderLines val="1"/>
        </c:dLbls>
        <c:gapWidth val="150"/>
        <c:splitType val="cust"/>
        <c:custSplit>
          <c:secondPiePt val="3"/>
          <c:secondPiePt val="4"/>
          <c:secondPiePt val="12"/>
          <c:secondPiePt val="13"/>
          <c:secondPiePt val="14"/>
          <c:secondPiePt val="15"/>
          <c:secondPiePt val="16"/>
          <c:secondPiePt val="17"/>
        </c:custSplit>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Gründe hie 2019</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ofPieChart>
        <c:ofPieType val="bar"/>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4"/>
              </a:solidFill>
              <a:ln w="19050">
                <a:solidFill>
                  <a:schemeClr val="lt1"/>
                </a:solidFill>
              </a:ln>
              <a:effectLst/>
            </c:spPr>
          </c:dPt>
          <c:dPt>
            <c:idx val="3"/>
            <c:bubble3D val="0"/>
            <c:spPr>
              <a:solidFill>
                <a:schemeClr val="accent6"/>
              </a:solidFill>
              <a:ln w="19050">
                <a:solidFill>
                  <a:schemeClr val="lt1"/>
                </a:solidFill>
              </a:ln>
              <a:effectLst/>
            </c:spPr>
          </c:dPt>
          <c:dPt>
            <c:idx val="4"/>
            <c:bubble3D val="0"/>
            <c:spPr>
              <a:solidFill>
                <a:schemeClr val="accent5">
                  <a:lumMod val="60000"/>
                  <a:lumOff val="40000"/>
                </a:schemeClr>
              </a:solidFill>
              <a:ln w="19050">
                <a:solidFill>
                  <a:schemeClr val="lt1"/>
                </a:solidFill>
              </a:ln>
              <a:effectLst/>
            </c:spPr>
          </c:dPt>
          <c:dPt>
            <c:idx val="5"/>
            <c:bubble3D val="0"/>
            <c:spPr>
              <a:solidFill>
                <a:schemeClr val="accent5">
                  <a:lumMod val="20000"/>
                  <a:lumOff val="80000"/>
                </a:schemeClr>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rgbClr val="C00000"/>
              </a:solidFill>
              <a:ln w="19050">
                <a:solidFill>
                  <a:schemeClr val="lt1"/>
                </a:solidFill>
              </a:ln>
              <a:effectLst/>
            </c:spPr>
          </c:dPt>
          <c:dPt>
            <c:idx val="8"/>
            <c:bubble3D val="0"/>
            <c:spPr>
              <a:solidFill>
                <a:schemeClr val="accent3">
                  <a:lumMod val="60000"/>
                </a:schemeClr>
              </a:solidFill>
              <a:ln w="19050">
                <a:solidFill>
                  <a:schemeClr val="lt1"/>
                </a:solidFill>
              </a:ln>
              <a:effectLst/>
            </c:spPr>
          </c:dPt>
          <c:dPt>
            <c:idx val="9"/>
            <c:bubble3D val="0"/>
            <c:spPr>
              <a:solidFill>
                <a:schemeClr val="accent5">
                  <a:lumMod val="50000"/>
                </a:schemeClr>
              </a:solidFill>
              <a:ln w="19050">
                <a:solidFill>
                  <a:schemeClr val="lt1"/>
                </a:solidFill>
              </a:ln>
              <a:effectLst/>
            </c:spPr>
          </c:dPt>
          <c:dPt>
            <c:idx val="10"/>
            <c:bubble3D val="0"/>
            <c:spPr>
              <a:solidFill>
                <a:schemeClr val="accent5">
                  <a:lumMod val="60000"/>
                </a:schemeClr>
              </a:solidFill>
              <a:ln w="19050">
                <a:solidFill>
                  <a:schemeClr val="lt1"/>
                </a:solidFill>
              </a:ln>
              <a:effectLst/>
            </c:spPr>
          </c:dPt>
          <c:dPt>
            <c:idx val="11"/>
            <c:bubble3D val="0"/>
            <c:spPr>
              <a:solidFill>
                <a:schemeClr val="accent6">
                  <a:lumMod val="60000"/>
                </a:schemeClr>
              </a:solidFill>
              <a:ln w="19050">
                <a:solidFill>
                  <a:schemeClr val="lt1"/>
                </a:solidFill>
              </a:ln>
              <a:effectLst/>
            </c:spPr>
          </c:dPt>
          <c:dPt>
            <c:idx val="12"/>
            <c:bubble3D val="0"/>
            <c:spPr>
              <a:pattFill prst="pct50">
                <a:fgClr>
                  <a:schemeClr val="accent5">
                    <a:lumMod val="50000"/>
                  </a:schemeClr>
                </a:fgClr>
                <a:bgClr>
                  <a:schemeClr val="bg1"/>
                </a:bgClr>
              </a:pattFill>
              <a:ln w="19050">
                <a:solidFill>
                  <a:schemeClr val="lt1"/>
                </a:solidFill>
              </a:ln>
              <a:effectLst/>
            </c:spPr>
          </c:dPt>
          <c:dPt>
            <c:idx val="13"/>
            <c:bubble3D val="0"/>
            <c:spPr>
              <a:solidFill>
                <a:schemeClr val="accent2">
                  <a:lumMod val="80000"/>
                  <a:lumOff val="20000"/>
                </a:schemeClr>
              </a:solidFill>
              <a:ln w="19050">
                <a:solidFill>
                  <a:schemeClr val="lt1"/>
                </a:solidFill>
              </a:ln>
              <a:effectLst/>
            </c:spPr>
          </c:dPt>
          <c:dPt>
            <c:idx val="14"/>
            <c:bubble3D val="0"/>
            <c:spPr>
              <a:solidFill>
                <a:schemeClr val="accent3">
                  <a:lumMod val="80000"/>
                  <a:lumOff val="20000"/>
                </a:schemeClr>
              </a:solidFill>
              <a:ln w="19050">
                <a:solidFill>
                  <a:schemeClr val="lt1"/>
                </a:solidFill>
              </a:ln>
              <a:effectLst/>
            </c:spPr>
          </c:dPt>
          <c:dPt>
            <c:idx val="15"/>
            <c:bubble3D val="0"/>
            <c:spPr>
              <a:pattFill prst="ltUpDiag">
                <a:fgClr>
                  <a:schemeClr val="accent5">
                    <a:lumMod val="50000"/>
                  </a:schemeClr>
                </a:fgClr>
                <a:bgClr>
                  <a:schemeClr val="bg1"/>
                </a:bgClr>
              </a:pattFill>
              <a:ln w="19050">
                <a:solidFill>
                  <a:schemeClr val="lt1"/>
                </a:solidFill>
              </a:ln>
              <a:effectLst/>
            </c:spPr>
          </c:dPt>
          <c:dPt>
            <c:idx val="16"/>
            <c:bubble3D val="0"/>
            <c:spPr>
              <a:solidFill>
                <a:schemeClr val="accent3">
                  <a:lumMod val="40000"/>
                  <a:lumOff val="60000"/>
                </a:schemeClr>
              </a:solidFill>
              <a:ln w="19050">
                <a:solidFill>
                  <a:schemeClr val="lt1"/>
                </a:solidFill>
              </a:ln>
              <a:effectLst/>
            </c:spPr>
          </c:dPt>
          <c:dPt>
            <c:idx val="17"/>
            <c:bubble3D val="0"/>
            <c:spPr>
              <a:solidFill>
                <a:schemeClr val="accent3">
                  <a:lumMod val="60000"/>
                  <a:lumOff val="40000"/>
                </a:schemeClr>
              </a:solidFill>
              <a:ln w="19050">
                <a:solidFill>
                  <a:schemeClr val="lt1"/>
                </a:solidFill>
              </a:ln>
              <a:effectLst/>
            </c:spPr>
          </c:dPt>
          <c:dPt>
            <c:idx val="18"/>
            <c:bubble3D val="0"/>
            <c:explosion val="10"/>
            <c:spPr>
              <a:solidFill>
                <a:srgbClr val="00B0F0"/>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[1]codiertabellen!$K$413:$K$430</c:f>
              <c:strCache>
                <c:ptCount val="18"/>
                <c:pt idx="0">
                  <c:v>Experimentieren</c:v>
                </c:pt>
                <c:pt idx="1">
                  <c:v>U. abwechslungsreich</c:v>
                </c:pt>
                <c:pt idx="2">
                  <c:v>L2-Verwendung</c:v>
                </c:pt>
                <c:pt idx="3">
                  <c:v>Ausprobieren BU Ch; Abwechslung</c:v>
                </c:pt>
                <c:pt idx="4">
                  <c:v>Erläutern chem. Pr. in L2</c:v>
                </c:pt>
                <c:pt idx="5">
                  <c:v>Gruppenarbeit</c:v>
                </c:pt>
                <c:pt idx="6">
                  <c:v>Selbstdiagnose (Pre-/Post-Test)</c:v>
                </c:pt>
                <c:pt idx="7">
                  <c:v>Unterrichtssverständlichkeit</c:v>
                </c:pt>
                <c:pt idx="8">
                  <c:v>Plakat erstellen</c:v>
                </c:pt>
                <c:pt idx="9">
                  <c:v>Selbstwirksamkeit in BU Ch</c:v>
                </c:pt>
                <c:pt idx="10">
                  <c:v>Concept Map-Anfertigung</c:v>
                </c:pt>
                <c:pt idx="11">
                  <c:v>L sympathisch</c:v>
                </c:pt>
                <c:pt idx="12">
                  <c:v>Lernzuwachs</c:v>
                </c:pt>
                <c:pt idx="13">
                  <c:v>Thema: Elysia Chlorotica</c:v>
                </c:pt>
                <c:pt idx="14">
                  <c:v>Auswertephasen</c:v>
                </c:pt>
                <c:pt idx="15">
                  <c:v>Detailanalyse im ChU</c:v>
                </c:pt>
                <c:pt idx="16">
                  <c:v>Unterrichtsverständlichkeit</c:v>
                </c:pt>
                <c:pt idx="17">
                  <c:v>Unterrichtskommunikation</c:v>
                </c:pt>
              </c:strCache>
            </c:strRef>
          </c:cat>
          <c:val>
            <c:numRef>
              <c:f>[1]codiertabellen!$P$413:$P$430</c:f>
              <c:numCache>
                <c:formatCode>General</c:formatCode>
                <c:ptCount val="18"/>
                <c:pt idx="0">
                  <c:v>11</c:v>
                </c:pt>
                <c:pt idx="1">
                  <c:v>3</c:v>
                </c:pt>
                <c:pt idx="2">
                  <c:v>3</c:v>
                </c:pt>
                <c:pt idx="3">
                  <c:v>1</c:v>
                </c:pt>
                <c:pt idx="4">
                  <c:v>1</c:v>
                </c:pt>
                <c:pt idx="5">
                  <c:v>1</c:v>
                </c:pt>
                <c:pt idx="7">
                  <c:v>2</c:v>
                </c:pt>
                <c:pt idx="9">
                  <c:v>1</c:v>
                </c:pt>
                <c:pt idx="12">
                  <c:v>1</c:v>
                </c:pt>
                <c:pt idx="15">
                  <c:v>1</c:v>
                </c:pt>
                <c:pt idx="16">
                  <c:v>1</c:v>
                </c:pt>
                <c:pt idx="17">
                  <c:v>1</c:v>
                </c:pt>
              </c:numCache>
            </c:numRef>
          </c:val>
        </c:ser>
        <c:dLbls>
          <c:dLblPos val="bestFit"/>
          <c:showLegendKey val="0"/>
          <c:showVal val="1"/>
          <c:showCatName val="0"/>
          <c:showSerName val="0"/>
          <c:showPercent val="0"/>
          <c:showBubbleSize val="0"/>
          <c:showLeaderLines val="1"/>
        </c:dLbls>
        <c:gapWidth val="150"/>
        <c:splitType val="cust"/>
        <c:custSplit>
          <c:secondPiePt val="3"/>
          <c:secondPiePt val="4"/>
          <c:secondPiePt val="5"/>
          <c:secondPiePt val="9"/>
          <c:secondPiePt val="12"/>
          <c:secondPiePt val="13"/>
          <c:secondPiePt val="14"/>
          <c:secondPiePt val="15"/>
          <c:secondPiePt val="16"/>
          <c:secondPiePt val="17"/>
        </c:custSplit>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Gründe ona 2020</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ofPieChart>
        <c:ofPieType val="bar"/>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4"/>
              </a:solidFill>
              <a:ln w="19050">
                <a:solidFill>
                  <a:schemeClr val="lt1"/>
                </a:solidFill>
              </a:ln>
              <a:effectLst/>
            </c:spPr>
          </c:dPt>
          <c:dPt>
            <c:idx val="3"/>
            <c:bubble3D val="0"/>
            <c:spPr>
              <a:solidFill>
                <a:schemeClr val="accent6"/>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dPt>
            <c:idx val="8"/>
            <c:bubble3D val="0"/>
            <c:spPr>
              <a:solidFill>
                <a:srgbClr val="7030A0"/>
              </a:solidFill>
              <a:ln w="19050">
                <a:solidFill>
                  <a:schemeClr val="lt1"/>
                </a:solidFill>
              </a:ln>
              <a:effectLst/>
            </c:spPr>
          </c:dPt>
          <c:dPt>
            <c:idx val="9"/>
            <c:bubble3D val="0"/>
            <c:spPr>
              <a:solidFill>
                <a:schemeClr val="accent4">
                  <a:lumMod val="60000"/>
                </a:schemeClr>
              </a:solidFill>
              <a:ln w="19050">
                <a:solidFill>
                  <a:schemeClr val="lt1"/>
                </a:solidFill>
              </a:ln>
              <a:effectLst/>
            </c:spPr>
          </c:dPt>
          <c:dPt>
            <c:idx val="10"/>
            <c:bubble3D val="0"/>
            <c:spPr>
              <a:pattFill prst="ltDnDiag">
                <a:fgClr>
                  <a:schemeClr val="accent5">
                    <a:lumMod val="50000"/>
                  </a:schemeClr>
                </a:fgClr>
                <a:bgClr>
                  <a:schemeClr val="bg1"/>
                </a:bgClr>
              </a:pattFill>
              <a:ln w="19050">
                <a:solidFill>
                  <a:schemeClr val="lt1"/>
                </a:solidFill>
              </a:ln>
              <a:effectLst/>
            </c:spPr>
          </c:dPt>
          <c:dPt>
            <c:idx val="11"/>
            <c:bubble3D val="0"/>
            <c:spPr>
              <a:solidFill>
                <a:schemeClr val="accent6">
                  <a:lumMod val="60000"/>
                </a:schemeClr>
              </a:solidFill>
              <a:ln w="19050">
                <a:solidFill>
                  <a:schemeClr val="lt1"/>
                </a:solidFill>
              </a:ln>
              <a:effectLst/>
            </c:spPr>
          </c:dPt>
          <c:dPt>
            <c:idx val="12"/>
            <c:bubble3D val="0"/>
            <c:spPr>
              <a:solidFill>
                <a:schemeClr val="accent1">
                  <a:lumMod val="80000"/>
                  <a:lumOff val="20000"/>
                </a:schemeClr>
              </a:solidFill>
              <a:ln w="19050">
                <a:solidFill>
                  <a:schemeClr val="lt1"/>
                </a:solidFill>
              </a:ln>
              <a:effectLst/>
            </c:spPr>
          </c:dPt>
          <c:dPt>
            <c:idx val="13"/>
            <c:bubble3D val="0"/>
            <c:spPr>
              <a:solidFill>
                <a:schemeClr val="accent3">
                  <a:lumMod val="75000"/>
                </a:schemeClr>
              </a:solidFill>
              <a:ln w="19050">
                <a:solidFill>
                  <a:schemeClr val="lt1"/>
                </a:solidFill>
              </a:ln>
              <a:effectLst/>
            </c:spPr>
          </c:dPt>
          <c:dPt>
            <c:idx val="14"/>
            <c:bubble3D val="0"/>
            <c:spPr>
              <a:solidFill>
                <a:schemeClr val="accent3">
                  <a:lumMod val="80000"/>
                  <a:lumOff val="20000"/>
                </a:schemeClr>
              </a:solidFill>
              <a:ln w="19050">
                <a:solidFill>
                  <a:schemeClr val="lt1"/>
                </a:solidFill>
              </a:ln>
              <a:effectLst/>
            </c:spPr>
          </c:dPt>
          <c:dPt>
            <c:idx val="15"/>
            <c:bubble3D val="0"/>
            <c:spPr>
              <a:solidFill>
                <a:schemeClr val="accent4">
                  <a:lumMod val="80000"/>
                  <a:lumOff val="20000"/>
                </a:schemeClr>
              </a:solidFill>
              <a:ln w="19050">
                <a:solidFill>
                  <a:schemeClr val="lt1"/>
                </a:solidFill>
              </a:ln>
              <a:effectLst/>
            </c:spPr>
          </c:dPt>
          <c:dPt>
            <c:idx val="16"/>
            <c:bubble3D val="0"/>
            <c:spPr>
              <a:solidFill>
                <a:schemeClr val="accent5">
                  <a:lumMod val="80000"/>
                  <a:lumOff val="20000"/>
                </a:schemeClr>
              </a:solidFill>
              <a:ln w="19050">
                <a:solidFill>
                  <a:schemeClr val="lt1"/>
                </a:solidFill>
              </a:ln>
              <a:effectLst/>
            </c:spPr>
          </c:dPt>
          <c:dPt>
            <c:idx val="17"/>
            <c:bubble3D val="0"/>
            <c:spPr>
              <a:solidFill>
                <a:schemeClr val="accent6">
                  <a:lumMod val="80000"/>
                  <a:lumOff val="20000"/>
                </a:schemeClr>
              </a:solidFill>
              <a:ln w="19050">
                <a:solidFill>
                  <a:schemeClr val="lt1"/>
                </a:solidFill>
              </a:ln>
              <a:effectLst/>
            </c:spPr>
          </c:dPt>
          <c:dPt>
            <c:idx val="18"/>
            <c:bubble3D val="0"/>
            <c:explosion val="10"/>
            <c:spPr>
              <a:solidFill>
                <a:srgbClr val="00B0F0"/>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0"/>
            <c:showCatName val="1"/>
            <c:showSerName val="0"/>
            <c:showPercent val="0"/>
            <c:showBubbleSize val="0"/>
            <c:showLeaderLines val="1"/>
            <c:leaderLines>
              <c:spPr>
                <a:ln w="9525" cap="flat" cmpd="sng" algn="ctr">
                  <a:noFill/>
                  <a:round/>
                </a:ln>
                <a:effectLst/>
              </c:spPr>
            </c:leaderLines>
            <c:extLst>
              <c:ext xmlns:c15="http://schemas.microsoft.com/office/drawing/2012/chart" uri="{CE6537A1-D6FC-4f65-9D91-7224C49458BB}">
                <c15:layout/>
              </c:ext>
            </c:extLst>
          </c:dLbls>
          <c:cat>
            <c:strRef>
              <c:f>[1]codiertabellen!$K$413:$K$430</c:f>
              <c:strCache>
                <c:ptCount val="18"/>
                <c:pt idx="0">
                  <c:v>Experimentieren</c:v>
                </c:pt>
                <c:pt idx="1">
                  <c:v>U. abwechslungsreich</c:v>
                </c:pt>
                <c:pt idx="2">
                  <c:v>L2-Verwendung</c:v>
                </c:pt>
                <c:pt idx="3">
                  <c:v>Ausprobieren BU Ch; Abwechslung</c:v>
                </c:pt>
                <c:pt idx="4">
                  <c:v>Erläutern chem. Pr. in L2</c:v>
                </c:pt>
                <c:pt idx="5">
                  <c:v>Gruppenarbeit</c:v>
                </c:pt>
                <c:pt idx="6">
                  <c:v>Selbstdiagnose (Pre-/Post-Test)</c:v>
                </c:pt>
                <c:pt idx="7">
                  <c:v>Unterrichtssverständlichkeit</c:v>
                </c:pt>
                <c:pt idx="8">
                  <c:v>Plakat erstellen</c:v>
                </c:pt>
                <c:pt idx="9">
                  <c:v>Selbstwirksamkeit in BU Ch</c:v>
                </c:pt>
                <c:pt idx="10">
                  <c:v>Concept Map-Anfertigung</c:v>
                </c:pt>
                <c:pt idx="11">
                  <c:v>L sympathisch</c:v>
                </c:pt>
                <c:pt idx="12">
                  <c:v>Lernzuwachs</c:v>
                </c:pt>
                <c:pt idx="13">
                  <c:v>Thema: Elysia Chlorotica</c:v>
                </c:pt>
                <c:pt idx="14">
                  <c:v>Auswertephasen</c:v>
                </c:pt>
                <c:pt idx="15">
                  <c:v>Detailanalyse im ChU</c:v>
                </c:pt>
                <c:pt idx="16">
                  <c:v>Unterrichtsverständlichkeit</c:v>
                </c:pt>
                <c:pt idx="17">
                  <c:v>Unterrichtskommunikation</c:v>
                </c:pt>
              </c:strCache>
            </c:strRef>
          </c:cat>
          <c:val>
            <c:numRef>
              <c:f>[1]codiertabellen!$Q$413:$Q$430</c:f>
              <c:numCache>
                <c:formatCode>General</c:formatCode>
                <c:ptCount val="18"/>
                <c:pt idx="0">
                  <c:v>4</c:v>
                </c:pt>
                <c:pt idx="1">
                  <c:v>1</c:v>
                </c:pt>
                <c:pt idx="2">
                  <c:v>1</c:v>
                </c:pt>
                <c:pt idx="3">
                  <c:v>1</c:v>
                </c:pt>
                <c:pt idx="6">
                  <c:v>2</c:v>
                </c:pt>
                <c:pt idx="8">
                  <c:v>2</c:v>
                </c:pt>
                <c:pt idx="10">
                  <c:v>1</c:v>
                </c:pt>
                <c:pt idx="13">
                  <c:v>1</c:v>
                </c:pt>
              </c:numCache>
            </c:numRef>
          </c:val>
        </c:ser>
        <c:dLbls>
          <c:dLblPos val="bestFit"/>
          <c:showLegendKey val="0"/>
          <c:showVal val="1"/>
          <c:showCatName val="0"/>
          <c:showSerName val="0"/>
          <c:showPercent val="0"/>
          <c:showBubbleSize val="0"/>
          <c:showLeaderLines val="1"/>
        </c:dLbls>
        <c:gapWidth val="150"/>
        <c:splitType val="cust"/>
        <c:custSplit>
          <c:secondPiePt val="1"/>
          <c:secondPiePt val="2"/>
          <c:secondPiePt val="3"/>
          <c:secondPiePt val="10"/>
          <c:secondPiePt val="12"/>
          <c:secondPiePt val="13"/>
          <c:secondPiePt val="14"/>
          <c:secondPiePt val="15"/>
          <c:secondPiePt val="16"/>
          <c:secondPiePt val="17"/>
        </c:custSplit>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Gründe für negative Moduleinschätzung</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cat>
            <c:strRef>
              <c:f>[1]codiertabellen!$K$315:$K$316</c:f>
              <c:strCache>
                <c:ptCount val="2"/>
                <c:pt idx="0">
                  <c:v>Außersprachliches</c:v>
                </c:pt>
                <c:pt idx="1">
                  <c:v>Sprachliches</c:v>
                </c:pt>
              </c:strCache>
            </c:strRef>
          </c:cat>
          <c:val>
            <c:numRef>
              <c:f>[1]codiertabellen!$L$315:$L$316</c:f>
              <c:numCache>
                <c:formatCode>General</c:formatCode>
                <c:ptCount val="2"/>
                <c:pt idx="0">
                  <c:v>6</c:v>
                </c:pt>
                <c:pt idx="1">
                  <c:v>30</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Sprachliches: L2-Vokabular allgemein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rgbClr val="7030A0"/>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([1]codiertabellen!$K$298,[1]codiertabellen!$K$301,[1]codiertabellen!$K$302,[1]codiertabellen!$K$304,[1]codiertabellen!$K$306)</c:f>
              <c:strCache>
                <c:ptCount val="5"/>
                <c:pt idx="0">
                  <c:v>Fehlendes Vokabular erschwert Inhaltsverständnis</c:v>
                </c:pt>
                <c:pt idx="1">
                  <c:v>Vielzahl an neuen Vokabeln</c:v>
                </c:pt>
                <c:pt idx="2">
                  <c:v>Vokabular allgemein nicht erschließbar</c:v>
                </c:pt>
                <c:pt idx="3">
                  <c:v>Vokabular allgemein fehlt</c:v>
                </c:pt>
                <c:pt idx="4">
                  <c:v>Fehlendes Vokabular erschwert Unterricht</c:v>
                </c:pt>
              </c:strCache>
            </c:strRef>
          </c:cat>
          <c:val>
            <c:numRef>
              <c:f>([1]codiertabellen!$R$298,[1]codiertabellen!$R$301,[1]codiertabellen!$R$302,[1]codiertabellen!$R$304,[1]codiertabellen!$R$306)</c:f>
              <c:numCache>
                <c:formatCode>General</c:formatCode>
                <c:ptCount val="5"/>
                <c:pt idx="0">
                  <c:v>1</c:v>
                </c:pt>
                <c:pt idx="1">
                  <c:v>1</c:v>
                </c:pt>
                <c:pt idx="2">
                  <c:v>1</c:v>
                </c:pt>
                <c:pt idx="3">
                  <c:v>2</c:v>
                </c:pt>
                <c:pt idx="4">
                  <c:v>4</c:v>
                </c:pt>
              </c:numCache>
            </c:numRef>
          </c:val>
        </c:ser>
        <c:dLbls>
          <c:showLegendKey val="0"/>
          <c:showVal val="0"/>
          <c:showCatName val="0"/>
          <c:showSerName val="0"/>
          <c:showPercent val="1"/>
          <c:showBubbleSize val="0"/>
          <c:showLeaderLines val="1"/>
        </c:dLbls>
        <c:firstSliceAng val="0"/>
      </c:pieChart>
      <c:spPr>
        <a:noFill/>
        <a:ln>
          <a:noFill/>
        </a:ln>
        <a:effectLst/>
      </c:spPr>
    </c:plotArea>
    <c:legend>
      <c:legendPos val="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en-US" sz="1100"/>
              <a:t>Negative</a:t>
            </a:r>
            <a:r>
              <a:rPr lang="en-US" sz="1100" baseline="0"/>
              <a:t> Moduleinschätzung (%), N = 81</a:t>
            </a:r>
            <a:endParaRPr lang="en-US" sz="1100"/>
          </a:p>
        </c:rich>
      </c:tx>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bar"/>
        <c:grouping val="clustered"/>
        <c:varyColors val="0"/>
        <c:ser>
          <c:idx val="0"/>
          <c:order val="0"/>
          <c:tx>
            <c:strRef>
              <c:f>[1]codiertabellen!$M$17</c:f>
              <c:strCache>
                <c:ptCount val="1"/>
                <c:pt idx="0">
                  <c:v>neg%</c:v>
                </c:pt>
              </c:strCache>
            </c:strRef>
          </c:tx>
          <c:spPr>
            <a:solidFill>
              <a:schemeClr val="accent1"/>
            </a:solidFill>
            <a:ln>
              <a:noFill/>
            </a:ln>
            <a:effectLst/>
          </c:spPr>
          <c:invertIfNegative val="0"/>
          <c:dLbls>
            <c:dLbl>
              <c:idx val="0"/>
              <c:layout/>
              <c:tx>
                <c:rich>
                  <a:bodyPr/>
                  <a:lstStyle/>
                  <a:p>
                    <a:fld id="{4E0305C3-D8D6-4E4B-BCD6-533E5510308A}" type="CELLRANGE">
                      <a:rPr lang="en-US"/>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showDataLabelsRange val="1"/>
                </c:ext>
              </c:extLst>
            </c:dLbl>
            <c:dLbl>
              <c:idx val="1"/>
              <c:layout/>
              <c:tx>
                <c:rich>
                  <a:bodyPr/>
                  <a:lstStyle/>
                  <a:p>
                    <a:fld id="{4CFAC11F-4462-4159-91DE-43B611BFFF8F}" type="CELLRANGE">
                      <a:rPr lang="en-US"/>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showDataLabelsRange val="1"/>
                </c:ext>
              </c:extLst>
            </c:dLbl>
            <c:dLbl>
              <c:idx val="2"/>
              <c:layout/>
              <c:tx>
                <c:rich>
                  <a:bodyPr/>
                  <a:lstStyle/>
                  <a:p>
                    <a:fld id="{C9D810F2-5A48-4092-BD20-C2548952424F}" type="CELLRANGE">
                      <a:rPr lang="de-DE"/>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3"/>
              <c:layout/>
              <c:tx>
                <c:rich>
                  <a:bodyPr/>
                  <a:lstStyle/>
                  <a:p>
                    <a:fld id="{5A6AE643-B3D3-443C-98F1-1393CD555FE3}" type="CELLRANGE">
                      <a:rPr lang="de-DE"/>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4"/>
              <c:layout/>
              <c:tx>
                <c:rich>
                  <a:bodyPr/>
                  <a:lstStyle/>
                  <a:p>
                    <a:fld id="{589D2F5E-1062-42FF-8DDC-0BB9715F1968}" type="CELLRANGE">
                      <a:rPr lang="en-US"/>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showDataLabelsRange val="1"/>
                </c:ext>
              </c:extLst>
            </c:dLbl>
            <c:dLbl>
              <c:idx val="5"/>
              <c:layout/>
              <c:tx>
                <c:rich>
                  <a:bodyPr/>
                  <a:lstStyle/>
                  <a:p>
                    <a:fld id="{88CA7AE7-28EF-43CF-B84B-338350625856}" type="CELLRANGE">
                      <a:rPr lang="de-DE"/>
                      <a:pPr/>
                      <a:t>[ZELLBEREICH]</a:t>
                    </a:fld>
                    <a:endParaRPr lang="de-DE"/>
                  </a:p>
                </c:rich>
              </c:tx>
              <c:dLblPos val="out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strRef>
              <c:f>[1]codiertabellen!$K$18:$K$23</c:f>
              <c:strCache>
                <c:ptCount val="6"/>
                <c:pt idx="0">
                  <c:v>2018 - Unt (N=16)</c:v>
                </c:pt>
                <c:pt idx="1">
                  <c:v>2018 - Eur (N=8)</c:v>
                </c:pt>
                <c:pt idx="2">
                  <c:v>2019 - Coc (N=18)</c:v>
                </c:pt>
                <c:pt idx="3">
                  <c:v>2019 - Hie (N=23)</c:v>
                </c:pt>
                <c:pt idx="4">
                  <c:v>2019 - F-A (N=7)</c:v>
                </c:pt>
                <c:pt idx="5">
                  <c:v>2020 - Ona (N=9)</c:v>
                </c:pt>
              </c:strCache>
            </c:strRef>
          </c:cat>
          <c:val>
            <c:numRef>
              <c:f>[1]codiertabellen!$M$18:$M$23</c:f>
              <c:numCache>
                <c:formatCode>General</c:formatCode>
                <c:ptCount val="6"/>
                <c:pt idx="0">
                  <c:v>0</c:v>
                </c:pt>
                <c:pt idx="1">
                  <c:v>0</c:v>
                </c:pt>
                <c:pt idx="2">
                  <c:v>28</c:v>
                </c:pt>
                <c:pt idx="3">
                  <c:v>17</c:v>
                </c:pt>
                <c:pt idx="4">
                  <c:v>0</c:v>
                </c:pt>
                <c:pt idx="5">
                  <c:v>4</c:v>
                </c:pt>
              </c:numCache>
            </c:numRef>
          </c:val>
          <c:extLst>
            <c:ext xmlns:c15="http://schemas.microsoft.com/office/drawing/2012/chart" uri="{02D57815-91ED-43cb-92C2-25804820EDAC}">
              <c15:datalabelsRange>
                <c15:f>[1]codiertabellen!$N$8:$N$13</c15:f>
                <c15:dlblRangeCache>
                  <c:ptCount val="6"/>
                  <c:pt idx="2">
                    <c:v>5</c:v>
                  </c:pt>
                  <c:pt idx="3">
                    <c:v>4</c:v>
                  </c:pt>
                  <c:pt idx="5">
                    <c:v>1</c:v>
                  </c:pt>
                </c15:dlblRangeCache>
              </c15:datalabelsRange>
            </c:ext>
          </c:extLst>
        </c:ser>
        <c:dLbls>
          <c:dLblPos val="outEnd"/>
          <c:showLegendKey val="0"/>
          <c:showVal val="1"/>
          <c:showCatName val="0"/>
          <c:showSerName val="0"/>
          <c:showPercent val="0"/>
          <c:showBubbleSize val="0"/>
        </c:dLbls>
        <c:gapWidth val="182"/>
        <c:axId val="554653512"/>
        <c:axId val="554651944"/>
      </c:barChart>
      <c:catAx>
        <c:axId val="5546535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51944"/>
        <c:crosses val="autoZero"/>
        <c:auto val="1"/>
        <c:lblAlgn val="ctr"/>
        <c:lblOffset val="100"/>
        <c:noMultiLvlLbl val="0"/>
      </c:catAx>
      <c:valAx>
        <c:axId val="554651944"/>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53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Auffächerung sprachliche Gründe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pieChart>
        <c:varyColors val="1"/>
        <c:ser>
          <c:idx val="0"/>
          <c:order val="0"/>
          <c:dPt>
            <c:idx val="0"/>
            <c:bubble3D val="0"/>
            <c:spPr>
              <a:solidFill>
                <a:schemeClr val="accent2">
                  <a:shade val="65000"/>
                </a:schemeClr>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2">
                  <a:tint val="65000"/>
                </a:schemeClr>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[1]codiertabellen!$O$315:$O$317</c:f>
              <c:strCache>
                <c:ptCount val="3"/>
                <c:pt idx="0">
                  <c:v>L2 allg.</c:v>
                </c:pt>
                <c:pt idx="1">
                  <c:v>L2-Vok allg.</c:v>
                </c:pt>
                <c:pt idx="2">
                  <c:v>L2-Vok fachspez.</c:v>
                </c:pt>
              </c:strCache>
            </c:strRef>
          </c:cat>
          <c:val>
            <c:numRef>
              <c:f>[1]codiertabellen!$P$315:$P$317</c:f>
              <c:numCache>
                <c:formatCode>General</c:formatCode>
                <c:ptCount val="3"/>
                <c:pt idx="0">
                  <c:v>15</c:v>
                </c:pt>
                <c:pt idx="1">
                  <c:v>9</c:v>
                </c:pt>
                <c:pt idx="2">
                  <c:v>6</c:v>
                </c:pt>
              </c:numCache>
            </c:numRef>
          </c:val>
        </c:ser>
        <c:dLbls>
          <c:dLblPos val="outEnd"/>
          <c:showLegendKey val="0"/>
          <c:showVal val="0"/>
          <c:showCatName val="0"/>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Welche Sprachverwendung</a:t>
            </a:r>
            <a:r>
              <a:rPr lang="de-DE" baseline="0"/>
              <a:t> steht im Fokus?</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[1]codiertabellen!$P$296:$Q$296</c:f>
              <c:strCache>
                <c:ptCount val="2"/>
                <c:pt idx="0">
                  <c:v>Sprachproduktion</c:v>
                </c:pt>
                <c:pt idx="1">
                  <c:v>Sprachrezeption</c:v>
                </c:pt>
              </c:strCache>
            </c:strRef>
          </c:cat>
          <c:val>
            <c:numRef>
              <c:f>[1]codiertabellen!$P$311:$Q$311</c:f>
              <c:numCache>
                <c:formatCode>General</c:formatCode>
                <c:ptCount val="2"/>
                <c:pt idx="0">
                  <c:v>23</c:v>
                </c:pt>
                <c:pt idx="1">
                  <c:v>28</c:v>
                </c:pt>
              </c:numCache>
            </c:numRef>
          </c:val>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[1]codiertabellen!$K$68:$K$78</c:f>
              <c:strCache>
                <c:ptCount val="11"/>
                <c:pt idx="0">
                  <c:v>Selbständiges Arbeiten</c:v>
                </c:pt>
                <c:pt idx="1">
                  <c:v>Internationalisierung / lingua franca</c:v>
                </c:pt>
                <c:pt idx="2">
                  <c:v>Unterrichtsstruktur</c:v>
                </c:pt>
                <c:pt idx="3">
                  <c:v>Spannend</c:v>
                </c:pt>
                <c:pt idx="4">
                  <c:v>Thematische Gründe</c:v>
                </c:pt>
                <c:pt idx="5">
                  <c:v>Lernzuwachs</c:v>
                </c:pt>
                <c:pt idx="6">
                  <c:v>Sprachliche Gründe</c:v>
                </c:pt>
                <c:pt idx="7">
                  <c:v>Hat Spaß gemacht</c:v>
                </c:pt>
                <c:pt idx="8">
                  <c:v>Experimenteinsatz</c:v>
                </c:pt>
                <c:pt idx="9">
                  <c:v>Neu / Abwechslung</c:v>
                </c:pt>
                <c:pt idx="10">
                  <c:v>Interessant</c:v>
                </c:pt>
              </c:strCache>
            </c:strRef>
          </c:cat>
          <c:val>
            <c:numRef>
              <c:f>[1]codiertabellen!$L$68:$L$78</c:f>
              <c:numCache>
                <c:formatCode>General</c:formatCode>
                <c:ptCount val="11"/>
                <c:pt idx="0">
                  <c:v>1</c:v>
                </c:pt>
                <c:pt idx="1">
                  <c:v>1</c:v>
                </c:pt>
                <c:pt idx="2">
                  <c:v>3</c:v>
                </c:pt>
                <c:pt idx="3">
                  <c:v>3</c:v>
                </c:pt>
                <c:pt idx="4">
                  <c:v>6</c:v>
                </c:pt>
                <c:pt idx="5">
                  <c:v>7</c:v>
                </c:pt>
                <c:pt idx="6">
                  <c:v>8</c:v>
                </c:pt>
                <c:pt idx="7">
                  <c:v>8</c:v>
                </c:pt>
                <c:pt idx="8">
                  <c:v>8</c:v>
                </c:pt>
                <c:pt idx="9">
                  <c:v>12</c:v>
                </c:pt>
                <c:pt idx="10">
                  <c:v>12</c:v>
                </c:pt>
              </c:numCache>
            </c:numRef>
          </c:val>
        </c:ser>
        <c:dLbls>
          <c:showLegendKey val="0"/>
          <c:showVal val="0"/>
          <c:showCatName val="0"/>
          <c:showSerName val="0"/>
          <c:showPercent val="0"/>
          <c:showBubbleSize val="0"/>
        </c:dLbls>
        <c:gapWidth val="182"/>
        <c:axId val="554655472"/>
        <c:axId val="554649984"/>
      </c:barChart>
      <c:catAx>
        <c:axId val="554655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554649984"/>
        <c:crosses val="autoZero"/>
        <c:auto val="1"/>
        <c:lblAlgn val="ctr"/>
        <c:lblOffset val="100"/>
        <c:noMultiLvlLbl val="0"/>
      </c:catAx>
      <c:valAx>
        <c:axId val="5546499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554655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[1]codiertabellen!$K$105:$K$110</c:f>
              <c:strCache>
                <c:ptCount val="6"/>
                <c:pt idx="0">
                  <c:v>Etwas zuviel Textarbeit</c:v>
                </c:pt>
                <c:pt idx="1">
                  <c:v>Engl. Fachvok. gelernt, dt. benötigt</c:v>
                </c:pt>
                <c:pt idx="2">
                  <c:v>Schwierigkeiten in der Sprache</c:v>
                </c:pt>
                <c:pt idx="3">
                  <c:v>Macht wenig Spaß</c:v>
                </c:pt>
                <c:pt idx="4">
                  <c:v>Ablehnung gegenüber BU</c:v>
                </c:pt>
                <c:pt idx="5">
                  <c:v>Aufgabengestaltung</c:v>
                </c:pt>
              </c:strCache>
            </c:strRef>
          </c:cat>
          <c:val>
            <c:numRef>
              <c:f>[1]codiertabellen!$L$105:$L$110</c:f>
              <c:numCache>
                <c:formatCode>General</c:formatCode>
                <c:ptCount val="6"/>
                <c:pt idx="0">
                  <c:v>1</c:v>
                </c:pt>
                <c:pt idx="1">
                  <c:v>1</c:v>
                </c:pt>
                <c:pt idx="2">
                  <c:v>1</c:v>
                </c:pt>
                <c:pt idx="3">
                  <c:v>1</c:v>
                </c:pt>
                <c:pt idx="4">
                  <c:v>2</c:v>
                </c:pt>
                <c:pt idx="5">
                  <c:v>4</c:v>
                </c:pt>
              </c:numCache>
            </c:numRef>
          </c:val>
        </c:ser>
        <c:dLbls>
          <c:dLblPos val="outEnd"/>
          <c:showLegendKey val="0"/>
          <c:showVal val="1"/>
          <c:showCatName val="0"/>
          <c:showSerName val="0"/>
          <c:showPercent val="0"/>
          <c:showBubbleSize val="0"/>
        </c:dLbls>
        <c:gapWidth val="182"/>
        <c:axId val="554655864"/>
        <c:axId val="554650376"/>
      </c:barChart>
      <c:catAx>
        <c:axId val="554655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50376"/>
        <c:crosses val="autoZero"/>
        <c:auto val="1"/>
        <c:lblAlgn val="ctr"/>
        <c:lblOffset val="100"/>
        <c:noMultiLvlLbl val="0"/>
      </c:catAx>
      <c:valAx>
        <c:axId val="554650376"/>
        <c:scaling>
          <c:orientation val="minMax"/>
          <c:max val="14"/>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55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de-DE">
                <a:solidFill>
                  <a:schemeClr val="tx1"/>
                </a:solidFill>
              </a:rPr>
              <a:t>Positive Haltung</a:t>
            </a:r>
            <a:r>
              <a:rPr lang="de-DE" baseline="0">
                <a:solidFill>
                  <a:schemeClr val="tx1"/>
                </a:solidFill>
              </a:rPr>
              <a:t> zu </a:t>
            </a:r>
            <a:r>
              <a:rPr lang="de-DE">
                <a:solidFill>
                  <a:schemeClr val="tx1"/>
                </a:solidFill>
              </a:rPr>
              <a:t>CU </a:t>
            </a:r>
            <a:r>
              <a:rPr lang="de-DE" baseline="0">
                <a:solidFill>
                  <a:schemeClr val="tx1"/>
                </a:solidFill>
              </a:rPr>
              <a:t>auf Englisch (%), N=57</a:t>
            </a:r>
            <a:endParaRPr lang="de-DE">
              <a:solidFill>
                <a:schemeClr val="tx1"/>
              </a:solidFill>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de-DE"/>
        </a:p>
      </c:txPr>
    </c:title>
    <c:autoTitleDeleted val="0"/>
    <c:plotArea>
      <c:layout/>
      <c:barChart>
        <c:barDir val="bar"/>
        <c:grouping val="clustered"/>
        <c:varyColors val="0"/>
        <c:ser>
          <c:idx val="0"/>
          <c:order val="0"/>
          <c:tx>
            <c:strRef>
              <c:f>[1]codiertabellen!$O$137</c:f>
              <c:strCache>
                <c:ptCount val="1"/>
                <c:pt idx="0">
                  <c:v>pos%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[1]codiertabellen!$K$138:$K$142</c15:sqref>
                  </c15:fullRef>
                </c:ext>
              </c:extLst>
              <c:f>[1]codiertabellen!$K$138:$K$141</c:f>
              <c:strCache>
                <c:ptCount val="4"/>
                <c:pt idx="0">
                  <c:v>2019 - Coc (N=18)</c:v>
                </c:pt>
                <c:pt idx="1">
                  <c:v>2019 - Hie (N=23)</c:v>
                </c:pt>
                <c:pt idx="2">
                  <c:v>2019 - F-A (N=7)</c:v>
                </c:pt>
                <c:pt idx="3">
                  <c:v>2020 - Ona (N=9)</c:v>
                </c:pt>
              </c:strCache>
            </c:strRef>
          </c:cat>
          <c:val>
            <c:numRef>
              <c:extLst>
                <c:ext xmlns:c15="http://schemas.microsoft.com/office/drawing/2012/chart" uri="{02D57815-91ED-43cb-92C2-25804820EDAC}">
                  <c15:fullRef>
                    <c15:sqref>[1]codiertabellen!$O$138:$O$142</c15:sqref>
                  </c15:fullRef>
                </c:ext>
              </c:extLst>
              <c:f>[1]codiertabellen!$O$138:$O$141</c:f>
              <c:numCache>
                <c:formatCode>0</c:formatCode>
                <c:ptCount val="4"/>
                <c:pt idx="0">
                  <c:v>50</c:v>
                </c:pt>
                <c:pt idx="1">
                  <c:v>47.826086956521742</c:v>
                </c:pt>
                <c:pt idx="2">
                  <c:v>57.142857142857139</c:v>
                </c:pt>
                <c:pt idx="3">
                  <c:v>77.777777777777786</c:v>
                </c:pt>
              </c:numCache>
            </c:numRef>
          </c:val>
        </c:ser>
        <c:dLbls>
          <c:showLegendKey val="0"/>
          <c:showVal val="0"/>
          <c:showCatName val="0"/>
          <c:showSerName val="0"/>
          <c:showPercent val="0"/>
          <c:showBubbleSize val="0"/>
        </c:dLbls>
        <c:gapWidth val="182"/>
        <c:axId val="554656256"/>
        <c:axId val="554656648"/>
      </c:barChart>
      <c:catAx>
        <c:axId val="5546562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554656648"/>
        <c:crosses val="autoZero"/>
        <c:auto val="1"/>
        <c:lblAlgn val="ctr"/>
        <c:lblOffset val="100"/>
        <c:noMultiLvlLbl val="0"/>
      </c:catAx>
      <c:valAx>
        <c:axId val="55465664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5546562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de-DE" sz="1400" b="0" i="0" baseline="0">
                <a:solidFill>
                  <a:schemeClr val="tx1"/>
                </a:solidFill>
                <a:effectLst/>
              </a:rPr>
              <a:t>Negative Haltung zu CU auf Englisch (%), N=57</a:t>
            </a:r>
            <a:endParaRPr lang="de-DE" sz="1400">
              <a:solidFill>
                <a:schemeClr val="tx1"/>
              </a:solidFill>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de-DE"/>
        </a:p>
      </c:txPr>
    </c:title>
    <c:autoTitleDeleted val="0"/>
    <c:plotArea>
      <c:layout/>
      <c:barChart>
        <c:barDir val="bar"/>
        <c:grouping val="clustered"/>
        <c:varyColors val="0"/>
        <c:ser>
          <c:idx val="0"/>
          <c:order val="0"/>
          <c:tx>
            <c:strRef>
              <c:f>[1]codiertabellen!$P$137</c:f>
              <c:strCache>
                <c:ptCount val="1"/>
                <c:pt idx="0">
                  <c:v>neg%</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[1]codiertabellen!$K$138:$K$142</c15:sqref>
                  </c15:fullRef>
                </c:ext>
              </c:extLst>
              <c:f>[1]codiertabellen!$K$138:$K$141</c:f>
              <c:strCache>
                <c:ptCount val="4"/>
                <c:pt idx="0">
                  <c:v>2019 - Coc (N=18)</c:v>
                </c:pt>
                <c:pt idx="1">
                  <c:v>2019 - Hie (N=23)</c:v>
                </c:pt>
                <c:pt idx="2">
                  <c:v>2019 - F-A (N=7)</c:v>
                </c:pt>
                <c:pt idx="3">
                  <c:v>2020 - Ona (N=9)</c:v>
                </c:pt>
              </c:strCache>
            </c:strRef>
          </c:cat>
          <c:val>
            <c:numRef>
              <c:extLst>
                <c:ext xmlns:c15="http://schemas.microsoft.com/office/drawing/2012/chart" uri="{02D57815-91ED-43cb-92C2-25804820EDAC}">
                  <c15:fullRef>
                    <c15:sqref>[1]codiertabellen!$P$138:$P$142</c15:sqref>
                  </c15:fullRef>
                </c:ext>
              </c:extLst>
              <c:f>[1]codiertabellen!$P$138:$P$141</c:f>
              <c:numCache>
                <c:formatCode>0</c:formatCode>
                <c:ptCount val="4"/>
                <c:pt idx="0">
                  <c:v>27.777777777777779</c:v>
                </c:pt>
                <c:pt idx="1">
                  <c:v>26.086956521739129</c:v>
                </c:pt>
                <c:pt idx="2">
                  <c:v>28.571428571428569</c:v>
                </c:pt>
                <c:pt idx="3">
                  <c:v>11.111111111111111</c:v>
                </c:pt>
              </c:numCache>
            </c:numRef>
          </c:val>
        </c:ser>
        <c:dLbls>
          <c:showLegendKey val="0"/>
          <c:showVal val="0"/>
          <c:showCatName val="0"/>
          <c:showSerName val="0"/>
          <c:showPercent val="0"/>
          <c:showBubbleSize val="0"/>
        </c:dLbls>
        <c:gapWidth val="182"/>
        <c:axId val="554658216"/>
        <c:axId val="554651160"/>
      </c:barChart>
      <c:catAx>
        <c:axId val="554658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554651160"/>
        <c:crosses val="autoZero"/>
        <c:auto val="1"/>
        <c:lblAlgn val="ctr"/>
        <c:lblOffset val="100"/>
        <c:noMultiLvlLbl val="0"/>
      </c:catAx>
      <c:valAx>
        <c:axId val="554651160"/>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554658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Positive Haltung zu Chemie auf Englisch - Kategorisierte</a:t>
            </a:r>
            <a:r>
              <a:rPr lang="de-DE" baseline="0"/>
              <a:t> Gründe</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pieChart>
        <c:varyColors val="1"/>
        <c:ser>
          <c:idx val="0"/>
          <c:order val="0"/>
          <c:dPt>
            <c:idx val="0"/>
            <c:bubble3D val="0"/>
            <c:spPr>
              <a:solidFill>
                <a:schemeClr val="accent3"/>
              </a:solidFill>
              <a:ln w="19050">
                <a:solidFill>
                  <a:schemeClr val="lt1"/>
                </a:solidFill>
              </a:ln>
              <a:effectLst/>
            </c:spPr>
          </c:dPt>
          <c:dPt>
            <c:idx val="1"/>
            <c:bubble3D val="0"/>
            <c:spPr>
              <a:solidFill>
                <a:schemeClr val="accent1"/>
              </a:solidFill>
              <a:ln w="19050">
                <a:solidFill>
                  <a:schemeClr val="lt1"/>
                </a:solidFill>
              </a:ln>
              <a:effectLst/>
            </c:spPr>
          </c:dPt>
          <c:dPt>
            <c:idx val="2"/>
            <c:bubble3D val="0"/>
            <c:spPr>
              <a:solidFill>
                <a:schemeClr val="accent2"/>
              </a:solidFill>
              <a:ln w="19050">
                <a:solidFill>
                  <a:schemeClr val="lt1"/>
                </a:solidFill>
              </a:ln>
              <a:effectLst/>
            </c:spPr>
          </c:dPt>
          <c:dLbls>
            <c:dLbl>
              <c:idx val="0"/>
              <c:layout>
                <c:manualLayout>
                  <c:x val="9.8402533533167219E-2"/>
                  <c:y val="-1.1831607346183406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15:layout>
                    <c:manualLayout>
                      <c:w val="0.35553927618821685"/>
                      <c:h val="8.1370370370370357E-2"/>
                    </c:manualLayout>
                  </c15:layout>
                </c:ext>
              </c:extLst>
            </c:dLbl>
            <c:dLbl>
              <c:idx val="1"/>
              <c:layout>
                <c:manualLayout>
                  <c:x val="2.4460819689280738E-2"/>
                  <c:y val="1.8097261665196335E-2"/>
                </c:manualLayout>
              </c:layout>
              <c:dLblPos val="bestFit"/>
              <c:showLegendKey val="0"/>
              <c:showVal val="1"/>
              <c:showCatName val="1"/>
              <c:showSerName val="0"/>
              <c:showPercent val="0"/>
              <c:showBubbleSize val="0"/>
              <c:extLst>
                <c:ext xmlns:c15="http://schemas.microsoft.com/office/drawing/2012/chart" uri="{CE6537A1-D6FC-4f65-9D91-7224C49458BB}">
                  <c15:layout/>
                </c:ext>
              </c:extLst>
            </c:dLbl>
            <c:dLbl>
              <c:idx val="2"/>
              <c:layout>
                <c:manualLayout>
                  <c:x val="-4.0269398243646025E-2"/>
                  <c:y val="-7.490996606145868E-2"/>
                </c:manualLayout>
              </c:layout>
              <c:dLblPos val="bestFit"/>
              <c:showLegendKey val="0"/>
              <c:showVal val="1"/>
              <c:showCatName val="1"/>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estFit"/>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[1]codiertabellen!$K$188:$K$190</c:f>
              <c:strCache>
                <c:ptCount val="3"/>
                <c:pt idx="0">
                  <c:v>Nutzenorientierung</c:v>
                </c:pt>
                <c:pt idx="1">
                  <c:v>Positives emotionales Erleben</c:v>
                </c:pt>
                <c:pt idx="2">
                  <c:v>Gelingensbedingungen</c:v>
                </c:pt>
              </c:strCache>
            </c:strRef>
          </c:cat>
          <c:val>
            <c:numRef>
              <c:f>[1]codiertabellen!$L$188:$L$190</c:f>
              <c:numCache>
                <c:formatCode>General</c:formatCode>
                <c:ptCount val="3"/>
                <c:pt idx="0">
                  <c:v>5</c:v>
                </c:pt>
                <c:pt idx="1">
                  <c:v>11</c:v>
                </c:pt>
                <c:pt idx="2">
                  <c:v>24</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Auffächerung der Gründe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solidFill>
                  <a:schemeClr val="accent2"/>
                </a:solidFill>
              </a:ln>
              <a:effectLst/>
            </c:spPr>
          </c:dPt>
          <c:dPt>
            <c:idx val="1"/>
            <c:invertIfNegative val="0"/>
            <c:bubble3D val="0"/>
            <c:spPr>
              <a:solidFill>
                <a:schemeClr val="accent2"/>
              </a:solidFill>
              <a:ln>
                <a:solidFill>
                  <a:schemeClr val="accent2"/>
                </a:solidFill>
              </a:ln>
              <a:effectLst/>
            </c:spPr>
          </c:dPt>
          <c:dPt>
            <c:idx val="2"/>
            <c:invertIfNegative val="0"/>
            <c:bubble3D val="0"/>
            <c:spPr>
              <a:solidFill>
                <a:schemeClr val="accent2"/>
              </a:solidFill>
              <a:ln>
                <a:solidFill>
                  <a:schemeClr val="accent2"/>
                </a:solidFill>
              </a:ln>
              <a:effectLst/>
            </c:spPr>
          </c:dPt>
          <c:dPt>
            <c:idx val="3"/>
            <c:invertIfNegative val="0"/>
            <c:bubble3D val="0"/>
            <c:spPr>
              <a:solidFill>
                <a:schemeClr val="accent2"/>
              </a:solidFill>
              <a:ln>
                <a:solidFill>
                  <a:schemeClr val="accent2"/>
                </a:solidFill>
              </a:ln>
              <a:effectLst/>
            </c:spPr>
          </c:dPt>
          <c:dPt>
            <c:idx val="4"/>
            <c:invertIfNegative val="0"/>
            <c:bubble3D val="0"/>
            <c:spPr>
              <a:solidFill>
                <a:schemeClr val="accent2"/>
              </a:solidFill>
              <a:ln>
                <a:solidFill>
                  <a:schemeClr val="accent2"/>
                </a:solidFill>
              </a:ln>
              <a:effectLst/>
            </c:spPr>
          </c:dPt>
          <c:dPt>
            <c:idx val="5"/>
            <c:invertIfNegative val="0"/>
            <c:bubble3D val="0"/>
            <c:spPr>
              <a:solidFill>
                <a:schemeClr val="accent2"/>
              </a:solidFill>
              <a:ln>
                <a:solidFill>
                  <a:schemeClr val="accent2"/>
                </a:solidFill>
              </a:ln>
              <a:effectLst/>
            </c:spPr>
          </c:dPt>
          <c:dPt>
            <c:idx val="6"/>
            <c:invertIfNegative val="0"/>
            <c:bubble3D val="0"/>
            <c:spPr>
              <a:solidFill>
                <a:schemeClr val="accent2"/>
              </a:solidFill>
              <a:ln>
                <a:solidFill>
                  <a:schemeClr val="accent2"/>
                </a:solidFill>
              </a:ln>
              <a:effectLst/>
            </c:spPr>
          </c:dPt>
          <c:dPt>
            <c:idx val="9"/>
            <c:invertIfNegative val="0"/>
            <c:bubble3D val="0"/>
            <c:spPr>
              <a:solidFill>
                <a:schemeClr val="accent1"/>
              </a:solidFill>
              <a:ln>
                <a:solidFill>
                  <a:schemeClr val="accent1"/>
                </a:solidFill>
              </a:ln>
              <a:effectLst/>
            </c:spPr>
          </c:dPt>
          <c:dPt>
            <c:idx val="10"/>
            <c:invertIfNegative val="0"/>
            <c:bubble3D val="0"/>
            <c:spPr>
              <a:solidFill>
                <a:schemeClr val="accent1"/>
              </a:solidFill>
              <a:ln>
                <a:solidFill>
                  <a:schemeClr val="accent1"/>
                </a:solidFill>
              </a:ln>
              <a:effectLst/>
            </c:spPr>
          </c:dPt>
          <c:dPt>
            <c:idx val="11"/>
            <c:invertIfNegative val="0"/>
            <c:bubble3D val="0"/>
            <c:spPr>
              <a:solidFill>
                <a:schemeClr val="accent1"/>
              </a:solidFill>
              <a:ln>
                <a:solidFill>
                  <a:schemeClr val="accent1"/>
                </a:solidFill>
              </a:ln>
              <a:effectLst/>
            </c:spPr>
          </c:dPt>
          <c:dPt>
            <c:idx val="14"/>
            <c:invertIfNegative val="0"/>
            <c:bubble3D val="0"/>
            <c:spPr>
              <a:solidFill>
                <a:schemeClr val="accent3"/>
              </a:solidFill>
              <a:ln>
                <a:solidFill>
                  <a:schemeClr val="accent3"/>
                </a:solidFill>
              </a:ln>
              <a:effectLst/>
            </c:spPr>
          </c:dPt>
          <c:dPt>
            <c:idx val="15"/>
            <c:invertIfNegative val="0"/>
            <c:bubble3D val="0"/>
            <c:spPr>
              <a:solidFill>
                <a:schemeClr val="accent3"/>
              </a:solidFill>
              <a:ln>
                <a:solidFill>
                  <a:schemeClr val="accent3"/>
                </a:solidFill>
              </a:ln>
              <a:effectLst/>
            </c:spPr>
          </c:dPt>
          <c:dPt>
            <c:idx val="16"/>
            <c:invertIfNegative val="0"/>
            <c:bubble3D val="0"/>
            <c:spPr>
              <a:solidFill>
                <a:schemeClr val="accent3"/>
              </a:solidFill>
              <a:ln>
                <a:solidFill>
                  <a:schemeClr val="accent3"/>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[1]codiertabellen!$K$193:$K$209</c:f>
              <c:strCache>
                <c:ptCount val="17"/>
                <c:pt idx="0">
                  <c:v>Ähnelt üblichem Englischunterricht</c:v>
                </c:pt>
                <c:pt idx="1">
                  <c:v>Ähnlichkeiten Termini Dt.-En.</c:v>
                </c:pt>
                <c:pt idx="2">
                  <c:v>Ähnelt üblichem Chemieunterricht</c:v>
                </c:pt>
                <c:pt idx="3">
                  <c:v>Nützliche Vokabellisten (Scaffolding)</c:v>
                </c:pt>
                <c:pt idx="4">
                  <c:v>Vorerfahrungen mit BU</c:v>
                </c:pt>
                <c:pt idx="5">
                  <c:v>Fremdsprache nachvollziehbar</c:v>
                </c:pt>
                <c:pt idx="6">
                  <c:v>Eigene Fremdsprachenkompetenz</c:v>
                </c:pt>
                <c:pt idx="9">
                  <c:v>Abwechslung von unterrichtlichem Alltag</c:v>
                </c:pt>
                <c:pt idx="10">
                  <c:v>Emotionen/Intellekt angesprochen ("interessant(er)"; "spannend")</c:v>
                </c:pt>
                <c:pt idx="11">
                  <c:v>Emotionen angesprochen ("Spaß")</c:v>
                </c:pt>
                <c:pt idx="14">
                  <c:v>Vertieftes inhaltliches Lernen</c:v>
                </c:pt>
                <c:pt idx="15">
                  <c:v>Agieren als Weltbürger</c:v>
                </c:pt>
                <c:pt idx="16">
                  <c:v>Wortschatzerweiterung</c:v>
                </c:pt>
              </c:strCache>
            </c:strRef>
          </c:cat>
          <c:val>
            <c:numRef>
              <c:f>[1]codiertabellen!$L$193:$L$209</c:f>
              <c:numCache>
                <c:formatCode>General</c:formatCode>
                <c:ptCount val="17"/>
                <c:pt idx="0">
                  <c:v>1</c:v>
                </c:pt>
                <c:pt idx="1">
                  <c:v>2</c:v>
                </c:pt>
                <c:pt idx="2">
                  <c:v>2</c:v>
                </c:pt>
                <c:pt idx="3">
                  <c:v>3</c:v>
                </c:pt>
                <c:pt idx="4">
                  <c:v>4</c:v>
                </c:pt>
                <c:pt idx="5">
                  <c:v>6</c:v>
                </c:pt>
                <c:pt idx="6">
                  <c:v>6</c:v>
                </c:pt>
                <c:pt idx="9">
                  <c:v>3</c:v>
                </c:pt>
                <c:pt idx="10">
                  <c:v>4</c:v>
                </c:pt>
                <c:pt idx="11">
                  <c:v>4</c:v>
                </c:pt>
                <c:pt idx="14">
                  <c:v>1</c:v>
                </c:pt>
                <c:pt idx="15">
                  <c:v>1</c:v>
                </c:pt>
                <c:pt idx="16">
                  <c:v>3</c:v>
                </c:pt>
              </c:numCache>
            </c:numRef>
          </c:val>
        </c:ser>
        <c:dLbls>
          <c:showLegendKey val="0"/>
          <c:showVal val="0"/>
          <c:showCatName val="0"/>
          <c:showSerName val="0"/>
          <c:showPercent val="0"/>
          <c:showBubbleSize val="0"/>
        </c:dLbls>
        <c:gapWidth val="182"/>
        <c:axId val="554659392"/>
        <c:axId val="554652336"/>
      </c:barChart>
      <c:catAx>
        <c:axId val="554659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52336"/>
        <c:crosses val="autoZero"/>
        <c:auto val="1"/>
        <c:lblAlgn val="ctr"/>
        <c:lblOffset val="100"/>
        <c:noMultiLvlLbl val="0"/>
      </c:catAx>
      <c:valAx>
        <c:axId val="5546523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59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Gutes Inhaltsverständnis (%), N = 57</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bar"/>
        <c:grouping val="clustered"/>
        <c:varyColors val="0"/>
        <c:ser>
          <c:idx val="0"/>
          <c:order val="0"/>
          <c:tx>
            <c:strRef>
              <c:f>[1]codiertabellen!$V$348:$V$349</c:f>
              <c:strCache>
                <c:ptCount val="2"/>
                <c:pt idx="0">
                  <c:v>Gutes Inhaltsverständnis (%), N = 57</c:v>
                </c:pt>
                <c:pt idx="1">
                  <c:v>%gut</c:v>
                </c:pt>
              </c:strCache>
            </c:strRef>
          </c:tx>
          <c:spPr>
            <a:solidFill>
              <a:schemeClr val="accent1"/>
            </a:solidFill>
            <a:ln>
              <a:noFill/>
            </a:ln>
            <a:effectLst/>
          </c:spPr>
          <c:invertIfNegative val="0"/>
          <c:cat>
            <c:strRef>
              <c:f>[1]codiertabellen!$U$350:$U$353</c:f>
              <c:strCache>
                <c:ptCount val="4"/>
                <c:pt idx="0">
                  <c:v>2019 - Coc (N=18)</c:v>
                </c:pt>
                <c:pt idx="1">
                  <c:v>2019 - Hie (N=23)</c:v>
                </c:pt>
                <c:pt idx="2">
                  <c:v>2019 - F-A (N=7)</c:v>
                </c:pt>
                <c:pt idx="3">
                  <c:v>2020 - Ona (N=9)</c:v>
                </c:pt>
              </c:strCache>
            </c:strRef>
          </c:cat>
          <c:val>
            <c:numRef>
              <c:f>[1]codiertabellen!$V$350:$V$353</c:f>
              <c:numCache>
                <c:formatCode>0</c:formatCode>
                <c:ptCount val="4"/>
                <c:pt idx="0">
                  <c:v>66.666666666666657</c:v>
                </c:pt>
                <c:pt idx="1">
                  <c:v>86.956521739130437</c:v>
                </c:pt>
                <c:pt idx="2">
                  <c:v>85.714285714285708</c:v>
                </c:pt>
                <c:pt idx="3">
                  <c:v>88.888888888888886</c:v>
                </c:pt>
              </c:numCache>
            </c:numRef>
          </c:val>
        </c:ser>
        <c:dLbls>
          <c:showLegendKey val="0"/>
          <c:showVal val="0"/>
          <c:showCatName val="0"/>
          <c:showSerName val="0"/>
          <c:showPercent val="0"/>
          <c:showBubbleSize val="0"/>
        </c:dLbls>
        <c:gapWidth val="182"/>
        <c:axId val="554652728"/>
        <c:axId val="554661352"/>
      </c:barChart>
      <c:catAx>
        <c:axId val="5546527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61352"/>
        <c:crosses val="autoZero"/>
        <c:auto val="1"/>
        <c:lblAlgn val="ctr"/>
        <c:lblOffset val="100"/>
        <c:noMultiLvlLbl val="0"/>
      </c:catAx>
      <c:valAx>
        <c:axId val="554661352"/>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4652728"/>
        <c:crosses val="autoZero"/>
        <c:crossBetween val="between"/>
        <c:majorUnit val="1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withinLinear" id="15">
  <a:schemeClr val="accent2"/>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9</xdr:col>
      <xdr:colOff>761995</xdr:colOff>
      <xdr:row>29</xdr:row>
      <xdr:rowOff>190494</xdr:rowOff>
    </xdr:from>
    <xdr:to>
      <xdr:col>11</xdr:col>
      <xdr:colOff>1619907</xdr:colOff>
      <xdr:row>39</xdr:row>
      <xdr:rowOff>78608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39</xdr:row>
      <xdr:rowOff>111886</xdr:rowOff>
    </xdr:from>
    <xdr:to>
      <xdr:col>11</xdr:col>
      <xdr:colOff>1619912</xdr:colOff>
      <xdr:row>49</xdr:row>
      <xdr:rowOff>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83</xdr:row>
      <xdr:rowOff>0</xdr:rowOff>
    </xdr:from>
    <xdr:to>
      <xdr:col>14</xdr:col>
      <xdr:colOff>0</xdr:colOff>
      <xdr:row>94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123265</xdr:colOff>
      <xdr:row>112</xdr:row>
      <xdr:rowOff>134470</xdr:rowOff>
    </xdr:from>
    <xdr:to>
      <xdr:col>14</xdr:col>
      <xdr:colOff>123265</xdr:colOff>
      <xdr:row>123</xdr:row>
      <xdr:rowOff>134470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0</xdr:colOff>
      <xdr:row>145</xdr:row>
      <xdr:rowOff>0</xdr:rowOff>
    </xdr:from>
    <xdr:to>
      <xdr:col>15</xdr:col>
      <xdr:colOff>358588</xdr:colOff>
      <xdr:row>159</xdr:row>
      <xdr:rowOff>76200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0</xdr:colOff>
      <xdr:row>160</xdr:row>
      <xdr:rowOff>0</xdr:rowOff>
    </xdr:from>
    <xdr:to>
      <xdr:col>15</xdr:col>
      <xdr:colOff>358588</xdr:colOff>
      <xdr:row>174</xdr:row>
      <xdr:rowOff>76200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388453</xdr:colOff>
      <xdr:row>188</xdr:row>
      <xdr:rowOff>190499</xdr:rowOff>
    </xdr:from>
    <xdr:to>
      <xdr:col>20</xdr:col>
      <xdr:colOff>0</xdr:colOff>
      <xdr:row>202</xdr:row>
      <xdr:rowOff>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388453</xdr:colOff>
      <xdr:row>203</xdr:row>
      <xdr:rowOff>0</xdr:rowOff>
    </xdr:from>
    <xdr:to>
      <xdr:col>18</xdr:col>
      <xdr:colOff>0</xdr:colOff>
      <xdr:row>220</xdr:row>
      <xdr:rowOff>95250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0</xdr:colOff>
      <xdr:row>371</xdr:row>
      <xdr:rowOff>0</xdr:rowOff>
    </xdr:from>
    <xdr:to>
      <xdr:col>14</xdr:col>
      <xdr:colOff>200025</xdr:colOff>
      <xdr:row>385</xdr:row>
      <xdr:rowOff>76200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0</xdr:colOff>
      <xdr:row>386</xdr:row>
      <xdr:rowOff>0</xdr:rowOff>
    </xdr:from>
    <xdr:to>
      <xdr:col>14</xdr:col>
      <xdr:colOff>200025</xdr:colOff>
      <xdr:row>400</xdr:row>
      <xdr:rowOff>76200</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262618</xdr:colOff>
      <xdr:row>445</xdr:row>
      <xdr:rowOff>163285</xdr:rowOff>
    </xdr:from>
    <xdr:to>
      <xdr:col>9</xdr:col>
      <xdr:colOff>340179</xdr:colOff>
      <xdr:row>462</xdr:row>
      <xdr:rowOff>107257</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10</xdr:col>
      <xdr:colOff>1085850</xdr:colOff>
      <xdr:row>474</xdr:row>
      <xdr:rowOff>90487</xdr:rowOff>
    </xdr:from>
    <xdr:to>
      <xdr:col>14</xdr:col>
      <xdr:colOff>609600</xdr:colOff>
      <xdr:row>488</xdr:row>
      <xdr:rowOff>166687</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10</xdr:col>
      <xdr:colOff>0</xdr:colOff>
      <xdr:row>489</xdr:row>
      <xdr:rowOff>0</xdr:rowOff>
    </xdr:from>
    <xdr:to>
      <xdr:col>21</xdr:col>
      <xdr:colOff>90486</xdr:colOff>
      <xdr:row>508</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21</xdr:col>
      <xdr:colOff>0</xdr:colOff>
      <xdr:row>417</xdr:row>
      <xdr:rowOff>0</xdr:rowOff>
    </xdr:from>
    <xdr:to>
      <xdr:col>31</xdr:col>
      <xdr:colOff>0</xdr:colOff>
      <xdr:row>436</xdr:row>
      <xdr:rowOff>0</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21</xdr:col>
      <xdr:colOff>0</xdr:colOff>
      <xdr:row>437</xdr:row>
      <xdr:rowOff>0</xdr:rowOff>
    </xdr:from>
    <xdr:to>
      <xdr:col>31</xdr:col>
      <xdr:colOff>0</xdr:colOff>
      <xdr:row>456</xdr:row>
      <xdr:rowOff>0</xdr:rowOff>
    </xdr:to>
    <xdr:graphicFrame macro="">
      <xdr:nvGraphicFramePr>
        <xdr:cNvPr id="16"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21</xdr:col>
      <xdr:colOff>0</xdr:colOff>
      <xdr:row>457</xdr:row>
      <xdr:rowOff>24364</xdr:rowOff>
    </xdr:from>
    <xdr:to>
      <xdr:col>31</xdr:col>
      <xdr:colOff>0</xdr:colOff>
      <xdr:row>476</xdr:row>
      <xdr:rowOff>0</xdr:rowOff>
    </xdr:to>
    <xdr:graphicFrame macro="">
      <xdr:nvGraphicFramePr>
        <xdr:cNvPr id="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21</xdr:col>
      <xdr:colOff>0</xdr:colOff>
      <xdr:row>477</xdr:row>
      <xdr:rowOff>0</xdr:rowOff>
    </xdr:from>
    <xdr:to>
      <xdr:col>31</xdr:col>
      <xdr:colOff>0</xdr:colOff>
      <xdr:row>496</xdr:row>
      <xdr:rowOff>0</xdr:rowOff>
    </xdr:to>
    <xdr:graphicFrame macro="">
      <xdr:nvGraphicFramePr>
        <xdr:cNvPr id="18" name="Diagramm 17"/>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22</xdr:col>
      <xdr:colOff>0</xdr:colOff>
      <xdr:row>285</xdr:row>
      <xdr:rowOff>0</xdr:rowOff>
    </xdr:from>
    <xdr:to>
      <xdr:col>28</xdr:col>
      <xdr:colOff>0</xdr:colOff>
      <xdr:row>295</xdr:row>
      <xdr:rowOff>838200</xdr:rowOff>
    </xdr:to>
    <xdr:graphicFrame macro="">
      <xdr:nvGraphicFramePr>
        <xdr:cNvPr id="25" name="Diagramm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28</xdr:col>
      <xdr:colOff>0</xdr:colOff>
      <xdr:row>285</xdr:row>
      <xdr:rowOff>0</xdr:rowOff>
    </xdr:from>
    <xdr:to>
      <xdr:col>34</xdr:col>
      <xdr:colOff>0</xdr:colOff>
      <xdr:row>295</xdr:row>
      <xdr:rowOff>838200</xdr:rowOff>
    </xdr:to>
    <xdr:graphicFrame macro="">
      <xdr:nvGraphicFramePr>
        <xdr:cNvPr id="26" name="Diagramm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0</xdr:colOff>
      <xdr:row>297</xdr:row>
      <xdr:rowOff>0</xdr:rowOff>
    </xdr:from>
    <xdr:to>
      <xdr:col>28</xdr:col>
      <xdr:colOff>0</xdr:colOff>
      <xdr:row>311</xdr:row>
      <xdr:rowOff>76200</xdr:rowOff>
    </xdr:to>
    <xdr:graphicFrame macro="">
      <xdr:nvGraphicFramePr>
        <xdr:cNvPr id="27" name="Diagramm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28</xdr:col>
      <xdr:colOff>0</xdr:colOff>
      <xdr:row>297</xdr:row>
      <xdr:rowOff>0</xdr:rowOff>
    </xdr:from>
    <xdr:to>
      <xdr:col>34</xdr:col>
      <xdr:colOff>0</xdr:colOff>
      <xdr:row>311</xdr:row>
      <xdr:rowOff>76200</xdr:rowOff>
    </xdr:to>
    <xdr:graphicFrame macro="">
      <xdr:nvGraphicFramePr>
        <xdr:cNvPr id="28" name="Diagramm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Daten%20Dissertation/Codes%20Probanden1.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diertabelle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s &amp; probanden"/>
      <sheetName val="codiertabellen"/>
    </sheetNames>
    <sheetDataSet>
      <sheetData sheetId="0"/>
      <sheetData sheetId="1">
        <row r="8">
          <cell r="M8">
            <v>13</v>
          </cell>
        </row>
        <row r="9">
          <cell r="M9">
            <v>5</v>
          </cell>
        </row>
        <row r="10">
          <cell r="M10">
            <v>8</v>
          </cell>
          <cell r="N10">
            <v>5</v>
          </cell>
        </row>
        <row r="11">
          <cell r="M11">
            <v>15</v>
          </cell>
          <cell r="N11">
            <v>4</v>
          </cell>
        </row>
        <row r="12">
          <cell r="M12">
            <v>6</v>
          </cell>
        </row>
        <row r="13">
          <cell r="M13">
            <v>7</v>
          </cell>
          <cell r="N13">
            <v>1</v>
          </cell>
        </row>
        <row r="17">
          <cell r="L17" t="str">
            <v>pos%</v>
          </cell>
          <cell r="M17" t="str">
            <v>neg%</v>
          </cell>
        </row>
        <row r="18">
          <cell r="K18" t="str">
            <v>2018 - Unt (N=16)</v>
          </cell>
          <cell r="L18">
            <v>81</v>
          </cell>
          <cell r="M18">
            <v>0</v>
          </cell>
        </row>
        <row r="19">
          <cell r="K19" t="str">
            <v>2018 - Eur (N=8)</v>
          </cell>
          <cell r="L19">
            <v>63</v>
          </cell>
          <cell r="M19">
            <v>0</v>
          </cell>
        </row>
        <row r="20">
          <cell r="K20" t="str">
            <v>2019 - Coc (N=18)</v>
          </cell>
          <cell r="L20">
            <v>44</v>
          </cell>
          <cell r="M20">
            <v>28</v>
          </cell>
        </row>
        <row r="21">
          <cell r="K21" t="str">
            <v>2019 - Hie (N=23)</v>
          </cell>
          <cell r="L21">
            <v>65</v>
          </cell>
          <cell r="M21">
            <v>17</v>
          </cell>
        </row>
        <row r="22">
          <cell r="K22" t="str">
            <v>2019 - F-A (N=7)</v>
          </cell>
          <cell r="L22">
            <v>86</v>
          </cell>
          <cell r="M22">
            <v>0</v>
          </cell>
        </row>
        <row r="23">
          <cell r="K23" t="str">
            <v>2020 - Ona (N=9)</v>
          </cell>
          <cell r="L23">
            <v>78</v>
          </cell>
          <cell r="M23">
            <v>4</v>
          </cell>
        </row>
        <row r="68">
          <cell r="K68" t="str">
            <v>Selbständiges Arbeiten</v>
          </cell>
          <cell r="L68">
            <v>1</v>
          </cell>
        </row>
        <row r="69">
          <cell r="K69" t="str">
            <v>Internationalisierung / lingua franca</v>
          </cell>
          <cell r="L69">
            <v>1</v>
          </cell>
        </row>
        <row r="70">
          <cell r="K70" t="str">
            <v>Unterrichtsstruktur</v>
          </cell>
          <cell r="L70">
            <v>3</v>
          </cell>
        </row>
        <row r="71">
          <cell r="K71" t="str">
            <v>Spannend</v>
          </cell>
          <cell r="L71">
            <v>3</v>
          </cell>
        </row>
        <row r="72">
          <cell r="K72" t="str">
            <v>Thematische Gründe</v>
          </cell>
          <cell r="L72">
            <v>6</v>
          </cell>
        </row>
        <row r="73">
          <cell r="K73" t="str">
            <v>Lernzuwachs</v>
          </cell>
          <cell r="L73">
            <v>7</v>
          </cell>
        </row>
        <row r="74">
          <cell r="K74" t="str">
            <v>Sprachliche Gründe</v>
          </cell>
          <cell r="L74">
            <v>8</v>
          </cell>
        </row>
        <row r="75">
          <cell r="K75" t="str">
            <v>Hat Spaß gemacht</v>
          </cell>
          <cell r="L75">
            <v>8</v>
          </cell>
        </row>
        <row r="76">
          <cell r="K76" t="str">
            <v>Experimenteinsatz</v>
          </cell>
          <cell r="L76">
            <v>8</v>
          </cell>
        </row>
        <row r="77">
          <cell r="K77" t="str">
            <v>Neu / Abwechslung</v>
          </cell>
          <cell r="L77">
            <v>12</v>
          </cell>
        </row>
        <row r="78">
          <cell r="K78" t="str">
            <v>Interessant</v>
          </cell>
          <cell r="L78">
            <v>12</v>
          </cell>
        </row>
        <row r="105">
          <cell r="K105" t="str">
            <v>Etwas zuviel Textarbeit</v>
          </cell>
          <cell r="L105">
            <v>1</v>
          </cell>
        </row>
        <row r="106">
          <cell r="K106" t="str">
            <v>Engl. Fachvok. gelernt, dt. benötigt</v>
          </cell>
          <cell r="L106">
            <v>1</v>
          </cell>
        </row>
        <row r="107">
          <cell r="K107" t="str">
            <v>Schwierigkeiten in der Sprache</v>
          </cell>
          <cell r="L107">
            <v>1</v>
          </cell>
        </row>
        <row r="108">
          <cell r="K108" t="str">
            <v>Macht wenig Spaß</v>
          </cell>
          <cell r="L108">
            <v>1</v>
          </cell>
        </row>
        <row r="109">
          <cell r="K109" t="str">
            <v>Ablehnung gegenüber BU</v>
          </cell>
          <cell r="L109">
            <v>2</v>
          </cell>
        </row>
        <row r="110">
          <cell r="K110" t="str">
            <v>Aufgabengestaltung</v>
          </cell>
          <cell r="L110">
            <v>4</v>
          </cell>
        </row>
        <row r="137">
          <cell r="O137" t="str">
            <v>pos%</v>
          </cell>
          <cell r="P137" t="str">
            <v>neg%</v>
          </cell>
        </row>
        <row r="138">
          <cell r="K138" t="str">
            <v>2019 - Coc (N=18)</v>
          </cell>
          <cell r="O138">
            <v>50</v>
          </cell>
          <cell r="P138">
            <v>27.777777777777779</v>
          </cell>
        </row>
        <row r="139">
          <cell r="K139" t="str">
            <v>2019 - Hie (N=23)</v>
          </cell>
          <cell r="O139">
            <v>47.826086956521742</v>
          </cell>
          <cell r="P139">
            <v>26.086956521739129</v>
          </cell>
        </row>
        <row r="140">
          <cell r="K140" t="str">
            <v>2019 - F-A (N=7)</v>
          </cell>
          <cell r="O140">
            <v>57.142857142857139</v>
          </cell>
          <cell r="P140">
            <v>28.571428571428569</v>
          </cell>
        </row>
        <row r="141">
          <cell r="K141" t="str">
            <v>2020 - Ona (N=9)</v>
          </cell>
          <cell r="O141">
            <v>77.777777777777786</v>
          </cell>
          <cell r="P141">
            <v>11.111111111111111</v>
          </cell>
        </row>
        <row r="142">
          <cell r="K142" t="str">
            <v>summe</v>
          </cell>
          <cell r="O142">
            <v>232.74672187715669</v>
          </cell>
          <cell r="P142">
            <v>93.547273982056595</v>
          </cell>
        </row>
        <row r="188">
          <cell r="K188" t="str">
            <v>Nutzenorientierung</v>
          </cell>
          <cell r="L188">
            <v>5</v>
          </cell>
        </row>
        <row r="189">
          <cell r="K189" t="str">
            <v>Positives emotionales Erleben</v>
          </cell>
          <cell r="L189">
            <v>11</v>
          </cell>
        </row>
        <row r="190">
          <cell r="K190" t="str">
            <v>Gelingensbedingungen</v>
          </cell>
          <cell r="L190">
            <v>24</v>
          </cell>
        </row>
        <row r="193">
          <cell r="K193" t="str">
            <v>Ähnelt üblichem Englischunterricht</v>
          </cell>
          <cell r="L193">
            <v>1</v>
          </cell>
        </row>
        <row r="194">
          <cell r="K194" t="str">
            <v>Ähnlichkeiten Termini Dt.-En.</v>
          </cell>
          <cell r="L194">
            <v>2</v>
          </cell>
        </row>
        <row r="195">
          <cell r="K195" t="str">
            <v>Ähnelt üblichem Chemieunterricht</v>
          </cell>
          <cell r="L195">
            <v>2</v>
          </cell>
        </row>
        <row r="196">
          <cell r="K196" t="str">
            <v>Nützliche Vokabellisten (Scaffolding)</v>
          </cell>
          <cell r="L196">
            <v>3</v>
          </cell>
        </row>
        <row r="197">
          <cell r="K197" t="str">
            <v>Vorerfahrungen mit BU</v>
          </cell>
          <cell r="L197">
            <v>4</v>
          </cell>
        </row>
        <row r="198">
          <cell r="K198" t="str">
            <v>Fremdsprache nachvollziehbar</v>
          </cell>
          <cell r="L198">
            <v>6</v>
          </cell>
        </row>
        <row r="199">
          <cell r="K199" t="str">
            <v>Eigene Fremdsprachenkompetenz</v>
          </cell>
          <cell r="L199">
            <v>6</v>
          </cell>
        </row>
        <row r="202">
          <cell r="K202" t="str">
            <v>Abwechslung von unterrichtlichem Alltag</v>
          </cell>
          <cell r="L202">
            <v>3</v>
          </cell>
        </row>
        <row r="203">
          <cell r="K203" t="str">
            <v>Emotionen/Intellekt angesprochen ("interessant(er)"; "spannend")</v>
          </cell>
          <cell r="L203">
            <v>4</v>
          </cell>
        </row>
        <row r="204">
          <cell r="K204" t="str">
            <v>Emotionen angesprochen ("Spaß")</v>
          </cell>
          <cell r="L204">
            <v>4</v>
          </cell>
        </row>
        <row r="207">
          <cell r="K207" t="str">
            <v>Vertieftes inhaltliches Lernen</v>
          </cell>
          <cell r="L207">
            <v>1</v>
          </cell>
        </row>
        <row r="208">
          <cell r="K208" t="str">
            <v>Agieren als Weltbürger</v>
          </cell>
          <cell r="L208">
            <v>1</v>
          </cell>
        </row>
        <row r="209">
          <cell r="K209" t="str">
            <v>Wortschatzerweiterung</v>
          </cell>
          <cell r="L209">
            <v>3</v>
          </cell>
        </row>
        <row r="296">
          <cell r="P296" t="str">
            <v>Sprachproduktion</v>
          </cell>
          <cell r="Q296" t="str">
            <v>Sprachrezeption</v>
          </cell>
        </row>
        <row r="298">
          <cell r="K298" t="str">
            <v>Fehlendes Vokabular erschwert Inhaltsverständnis</v>
          </cell>
          <cell r="R298">
            <v>1</v>
          </cell>
        </row>
        <row r="301">
          <cell r="K301" t="str">
            <v>Vielzahl an neuen Vokabeln</v>
          </cell>
          <cell r="R301">
            <v>1</v>
          </cell>
        </row>
        <row r="302">
          <cell r="K302" t="str">
            <v>Vokabular allgemein nicht erschließbar</v>
          </cell>
          <cell r="R302">
            <v>1</v>
          </cell>
        </row>
        <row r="304">
          <cell r="K304" t="str">
            <v>Vokabular allgemein fehlt</v>
          </cell>
          <cell r="R304">
            <v>2</v>
          </cell>
        </row>
        <row r="306">
          <cell r="K306" t="str">
            <v>Fehlendes Vokabular erschwert Unterricht</v>
          </cell>
          <cell r="R306">
            <v>4</v>
          </cell>
        </row>
        <row r="311">
          <cell r="P311">
            <v>23</v>
          </cell>
          <cell r="Q311">
            <v>28</v>
          </cell>
        </row>
        <row r="315">
          <cell r="K315" t="str">
            <v>Außersprachliches</v>
          </cell>
          <cell r="L315">
            <v>6</v>
          </cell>
          <cell r="O315" t="str">
            <v>L2 allg.</v>
          </cell>
          <cell r="P315">
            <v>15</v>
          </cell>
        </row>
        <row r="316">
          <cell r="K316" t="str">
            <v>Sprachliches</v>
          </cell>
          <cell r="L316">
            <v>30</v>
          </cell>
          <cell r="O316" t="str">
            <v>L2-Vok allg.</v>
          </cell>
          <cell r="P316">
            <v>9</v>
          </cell>
        </row>
        <row r="317">
          <cell r="O317" t="str">
            <v>L2-Vok fachspez.</v>
          </cell>
          <cell r="P317">
            <v>6</v>
          </cell>
        </row>
        <row r="349">
          <cell r="V349" t="str">
            <v>%gut</v>
          </cell>
          <cell r="Z349" t="str">
            <v>%schlecht</v>
          </cell>
        </row>
        <row r="350">
          <cell r="U350" t="str">
            <v>2019 - Coc (N=18)</v>
          </cell>
          <cell r="V350">
            <v>66.666666666666657</v>
          </cell>
          <cell r="Y350" t="str">
            <v>2019 - Coc (N=18)</v>
          </cell>
          <cell r="Z350">
            <v>16.666666666666664</v>
          </cell>
        </row>
        <row r="351">
          <cell r="U351" t="str">
            <v>2019 - Hie (N=23)</v>
          </cell>
          <cell r="V351">
            <v>86.956521739130437</v>
          </cell>
          <cell r="Y351" t="str">
            <v>2019 - Hie (N=23)</v>
          </cell>
          <cell r="Z351">
            <v>8.695652173913043</v>
          </cell>
        </row>
        <row r="352">
          <cell r="U352" t="str">
            <v>2019 - F-A (N=7)</v>
          </cell>
          <cell r="V352">
            <v>85.714285714285708</v>
          </cell>
          <cell r="Y352" t="str">
            <v>2019 - F-A (N=7)</v>
          </cell>
          <cell r="Z352">
            <v>14.285714285714285</v>
          </cell>
        </row>
        <row r="353">
          <cell r="U353" t="str">
            <v>2020 - Ona (N=9)</v>
          </cell>
          <cell r="V353">
            <v>88.888888888888886</v>
          </cell>
          <cell r="Y353" t="str">
            <v>2020 - Ona (N=9)</v>
          </cell>
          <cell r="Z353">
            <v>0</v>
          </cell>
        </row>
        <row r="413">
          <cell r="K413" t="str">
            <v>Experimentieren</v>
          </cell>
          <cell r="N413">
            <v>13</v>
          </cell>
          <cell r="O413">
            <v>3</v>
          </cell>
          <cell r="P413">
            <v>11</v>
          </cell>
          <cell r="Q413">
            <v>4</v>
          </cell>
        </row>
        <row r="414">
          <cell r="K414" t="str">
            <v>U. abwechslungsreich</v>
          </cell>
          <cell r="N414">
            <v>2</v>
          </cell>
          <cell r="P414">
            <v>3</v>
          </cell>
          <cell r="Q414">
            <v>1</v>
          </cell>
        </row>
        <row r="415">
          <cell r="K415" t="str">
            <v>L2-Verwendung</v>
          </cell>
          <cell r="N415">
            <v>1</v>
          </cell>
          <cell r="P415">
            <v>3</v>
          </cell>
          <cell r="Q415">
            <v>1</v>
          </cell>
        </row>
        <row r="416">
          <cell r="K416" t="str">
            <v>Ausprobieren BU Ch; Abwechslung</v>
          </cell>
          <cell r="N416">
            <v>3</v>
          </cell>
          <cell r="O416">
            <v>1</v>
          </cell>
          <cell r="P416">
            <v>1</v>
          </cell>
          <cell r="Q416">
            <v>1</v>
          </cell>
        </row>
        <row r="417">
          <cell r="K417" t="str">
            <v>Erläutern chem. Pr. in L2</v>
          </cell>
          <cell r="O417">
            <v>1</v>
          </cell>
          <cell r="P417">
            <v>1</v>
          </cell>
        </row>
        <row r="418">
          <cell r="K418" t="str">
            <v>Gruppenarbeit</v>
          </cell>
          <cell r="N418">
            <v>1</v>
          </cell>
          <cell r="P418">
            <v>1</v>
          </cell>
        </row>
        <row r="419">
          <cell r="K419" t="str">
            <v>Selbstdiagnose (Pre-/Post-Test)</v>
          </cell>
          <cell r="Q419">
            <v>2</v>
          </cell>
        </row>
        <row r="420">
          <cell r="K420" t="str">
            <v>Unterrichtssverständlichkeit</v>
          </cell>
          <cell r="P420">
            <v>2</v>
          </cell>
        </row>
        <row r="421">
          <cell r="K421" t="str">
            <v>Plakat erstellen</v>
          </cell>
          <cell r="Q421">
            <v>2</v>
          </cell>
        </row>
        <row r="422">
          <cell r="K422" t="str">
            <v>Selbstwirksamkeit in BU Ch</v>
          </cell>
          <cell r="P422">
            <v>1</v>
          </cell>
        </row>
        <row r="423">
          <cell r="K423" t="str">
            <v>Concept Map-Anfertigung</v>
          </cell>
          <cell r="Q423">
            <v>1</v>
          </cell>
        </row>
        <row r="424">
          <cell r="K424" t="str">
            <v>L sympathisch</v>
          </cell>
          <cell r="N424">
            <v>1</v>
          </cell>
        </row>
        <row r="425">
          <cell r="K425" t="str">
            <v>Lernzuwachs</v>
          </cell>
          <cell r="P425">
            <v>1</v>
          </cell>
        </row>
        <row r="426">
          <cell r="K426" t="str">
            <v>Thema: Elysia Chlorotica</v>
          </cell>
          <cell r="Q426">
            <v>1</v>
          </cell>
        </row>
        <row r="427">
          <cell r="K427" t="str">
            <v>Auswertephasen</v>
          </cell>
          <cell r="O427">
            <v>1</v>
          </cell>
        </row>
        <row r="428">
          <cell r="K428" t="str">
            <v>Detailanalyse im ChU</v>
          </cell>
          <cell r="P428">
            <v>1</v>
          </cell>
        </row>
        <row r="429">
          <cell r="K429" t="str">
            <v>Unterrichtsverständlichkeit</v>
          </cell>
          <cell r="P429">
            <v>1</v>
          </cell>
        </row>
        <row r="430">
          <cell r="K430" t="str">
            <v>Unterrichtskommunikation</v>
          </cell>
          <cell r="P430">
            <v>1</v>
          </cell>
        </row>
        <row r="434">
          <cell r="K434" t="str">
            <v>Experimentieren</v>
          </cell>
          <cell r="L434">
            <v>31</v>
          </cell>
        </row>
        <row r="435">
          <cell r="K435" t="str">
            <v>U. abwechslungsreich</v>
          </cell>
          <cell r="L435">
            <v>6</v>
          </cell>
        </row>
        <row r="436">
          <cell r="K436" t="str">
            <v>Ausprobieren BU Ch; Abwechslung</v>
          </cell>
          <cell r="L436">
            <v>6</v>
          </cell>
        </row>
        <row r="437">
          <cell r="K437" t="str">
            <v>L2-Verwendung</v>
          </cell>
          <cell r="L437">
            <v>5</v>
          </cell>
        </row>
        <row r="438">
          <cell r="K438" t="str">
            <v>Sonstiges</v>
          </cell>
          <cell r="L438">
            <v>19</v>
          </cell>
        </row>
        <row r="453">
          <cell r="M453" t="str">
            <v>Chemiebezug</v>
          </cell>
          <cell r="N453" t="str">
            <v>Sprachbezug</v>
          </cell>
          <cell r="O453" t="str">
            <v>Sonstiges</v>
          </cell>
        </row>
        <row r="454">
          <cell r="K454" t="str">
            <v>Experimentieren</v>
          </cell>
          <cell r="L454">
            <v>31</v>
          </cell>
        </row>
        <row r="459">
          <cell r="K459" t="str">
            <v>Erläutern chem. Prozesse in L2</v>
          </cell>
          <cell r="L459">
            <v>2</v>
          </cell>
        </row>
        <row r="462">
          <cell r="K462" t="str">
            <v>Unterrichtsverständlichkeit</v>
          </cell>
          <cell r="L462">
            <v>2</v>
          </cell>
        </row>
        <row r="464">
          <cell r="K464" t="str">
            <v>Selbstwirksamkeit in BU Ch</v>
          </cell>
          <cell r="L464">
            <v>1</v>
          </cell>
        </row>
        <row r="467">
          <cell r="K467" t="str">
            <v>Lernzuwachs</v>
          </cell>
          <cell r="L467">
            <v>1</v>
          </cell>
        </row>
        <row r="469">
          <cell r="K469" t="str">
            <v>Auswertephasen</v>
          </cell>
          <cell r="L469">
            <v>1</v>
          </cell>
        </row>
        <row r="470">
          <cell r="K470" t="str">
            <v>Detailanalyse im ChU</v>
          </cell>
          <cell r="L470">
            <v>1</v>
          </cell>
        </row>
        <row r="474">
          <cell r="M474">
            <v>39</v>
          </cell>
          <cell r="N474">
            <v>15</v>
          </cell>
          <cell r="O474">
            <v>21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ertabellen"/>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R27"/>
  <sheetViews>
    <sheetView workbookViewId="0">
      <selection activeCell="U13" sqref="U13"/>
    </sheetView>
  </sheetViews>
  <sheetFormatPr baseColWidth="10" defaultRowHeight="15" x14ac:dyDescent="0.25"/>
  <cols>
    <col min="3" max="3" width="3.7109375" bestFit="1" customWidth="1"/>
    <col min="4" max="4" width="40.85546875" bestFit="1" customWidth="1"/>
    <col min="5" max="5" width="3.28515625" bestFit="1" customWidth="1"/>
    <col min="6" max="6" width="5.7109375" bestFit="1" customWidth="1"/>
    <col min="7" max="7" width="8.28515625" bestFit="1" customWidth="1"/>
    <col min="8" max="8" width="3.28515625" bestFit="1" customWidth="1"/>
    <col min="9" max="9" width="5.5703125" customWidth="1"/>
    <col min="11" max="11" width="4.140625" bestFit="1" customWidth="1"/>
    <col min="12" max="12" width="53.5703125" bestFit="1" customWidth="1"/>
    <col min="13" max="14" width="3.28515625" bestFit="1" customWidth="1"/>
    <col min="15" max="16" width="5.7109375" bestFit="1" customWidth="1"/>
    <col min="17" max="18" width="3.28515625" bestFit="1" customWidth="1"/>
  </cols>
  <sheetData>
    <row r="8" spans="3:18" ht="84.75" customHeight="1" thickBot="1" x14ac:dyDescent="0.3">
      <c r="C8" s="19" t="s">
        <v>51</v>
      </c>
      <c r="D8" s="24" t="s">
        <v>50</v>
      </c>
      <c r="E8" s="28" t="s">
        <v>49</v>
      </c>
      <c r="F8" s="28" t="s">
        <v>48</v>
      </c>
      <c r="G8" s="29" t="s">
        <v>47</v>
      </c>
      <c r="H8" s="29" t="s">
        <v>46</v>
      </c>
      <c r="I8" s="30" t="s">
        <v>45</v>
      </c>
      <c r="K8" s="15" t="s">
        <v>52</v>
      </c>
      <c r="L8" s="31" t="s">
        <v>50</v>
      </c>
      <c r="M8" s="32" t="s">
        <v>39</v>
      </c>
      <c r="N8" s="33" t="s">
        <v>40</v>
      </c>
      <c r="O8" s="34" t="s">
        <v>41</v>
      </c>
      <c r="P8" s="35" t="s">
        <v>42</v>
      </c>
      <c r="Q8" s="34" t="s">
        <v>43</v>
      </c>
      <c r="R8" s="35" t="s">
        <v>44</v>
      </c>
    </row>
    <row r="9" spans="3:18" ht="15.75" thickTop="1" x14ac:dyDescent="0.25">
      <c r="C9" s="20">
        <v>1</v>
      </c>
      <c r="D9" s="25" t="s">
        <v>2</v>
      </c>
      <c r="E9" s="16">
        <v>12</v>
      </c>
      <c r="F9" s="2">
        <v>12</v>
      </c>
      <c r="G9" s="4"/>
      <c r="H9" s="4"/>
      <c r="I9" s="5"/>
      <c r="K9" s="36">
        <v>1</v>
      </c>
      <c r="L9" s="25" t="s">
        <v>23</v>
      </c>
      <c r="M9" s="36">
        <v>5</v>
      </c>
      <c r="N9" s="20">
        <v>5</v>
      </c>
      <c r="O9" s="3"/>
      <c r="P9" s="37"/>
      <c r="Q9" s="2">
        <v>5</v>
      </c>
      <c r="R9" s="37"/>
    </row>
    <row r="10" spans="3:18" x14ac:dyDescent="0.25">
      <c r="C10" s="20">
        <v>2</v>
      </c>
      <c r="D10" s="25" t="s">
        <v>3</v>
      </c>
      <c r="E10" s="16">
        <v>5</v>
      </c>
      <c r="F10" s="4"/>
      <c r="G10" s="2">
        <v>5</v>
      </c>
      <c r="H10" s="4"/>
      <c r="I10" s="5"/>
      <c r="K10" s="36">
        <v>2</v>
      </c>
      <c r="L10" s="25" t="s">
        <v>24</v>
      </c>
      <c r="M10" s="36">
        <v>4</v>
      </c>
      <c r="N10" s="20">
        <v>4</v>
      </c>
      <c r="O10" s="3"/>
      <c r="P10" s="37"/>
      <c r="Q10" s="2">
        <v>4</v>
      </c>
      <c r="R10" s="37">
        <v>4</v>
      </c>
    </row>
    <row r="11" spans="3:18" x14ac:dyDescent="0.25">
      <c r="C11" s="20">
        <v>3</v>
      </c>
      <c r="D11" s="25" t="s">
        <v>4</v>
      </c>
      <c r="E11" s="16">
        <v>4</v>
      </c>
      <c r="F11" s="2">
        <v>4</v>
      </c>
      <c r="G11" s="4"/>
      <c r="H11" s="2">
        <v>4</v>
      </c>
      <c r="I11" s="5"/>
      <c r="K11" s="36">
        <v>3</v>
      </c>
      <c r="L11" s="25" t="s">
        <v>25</v>
      </c>
      <c r="M11" s="36">
        <v>4</v>
      </c>
      <c r="N11" s="20"/>
      <c r="O11" s="3"/>
      <c r="P11" s="37">
        <v>4</v>
      </c>
      <c r="Q11" s="2">
        <v>4</v>
      </c>
      <c r="R11" s="37">
        <v>4</v>
      </c>
    </row>
    <row r="12" spans="3:18" x14ac:dyDescent="0.25">
      <c r="C12" s="20">
        <v>4</v>
      </c>
      <c r="D12" s="25" t="s">
        <v>5</v>
      </c>
      <c r="E12" s="16">
        <v>4</v>
      </c>
      <c r="F12" s="4"/>
      <c r="G12" s="2">
        <v>4</v>
      </c>
      <c r="H12" s="4"/>
      <c r="I12" s="5"/>
      <c r="K12" s="36">
        <v>4</v>
      </c>
      <c r="L12" s="25" t="s">
        <v>26</v>
      </c>
      <c r="M12" s="36">
        <v>4</v>
      </c>
      <c r="N12" s="20"/>
      <c r="O12" s="2">
        <v>4</v>
      </c>
      <c r="P12" s="37"/>
      <c r="Q12" s="2">
        <v>4</v>
      </c>
      <c r="R12" s="37">
        <v>4</v>
      </c>
    </row>
    <row r="13" spans="3:18" x14ac:dyDescent="0.25">
      <c r="C13" s="20">
        <v>5</v>
      </c>
      <c r="D13" s="25" t="s">
        <v>6</v>
      </c>
      <c r="E13" s="16">
        <v>3</v>
      </c>
      <c r="F13" s="4"/>
      <c r="G13" s="2">
        <v>3</v>
      </c>
      <c r="H13" s="4"/>
      <c r="I13" s="5"/>
      <c r="K13" s="36">
        <v>5</v>
      </c>
      <c r="L13" s="25" t="s">
        <v>27</v>
      </c>
      <c r="M13" s="36">
        <v>4</v>
      </c>
      <c r="N13" s="20">
        <v>4</v>
      </c>
      <c r="O13" s="3"/>
      <c r="P13" s="37"/>
      <c r="Q13" s="2">
        <v>4</v>
      </c>
      <c r="R13" s="37">
        <v>4</v>
      </c>
    </row>
    <row r="14" spans="3:18" x14ac:dyDescent="0.25">
      <c r="C14" s="20">
        <v>6</v>
      </c>
      <c r="D14" s="25" t="s">
        <v>7</v>
      </c>
      <c r="E14" s="16">
        <v>3</v>
      </c>
      <c r="F14" s="2">
        <v>3</v>
      </c>
      <c r="G14" s="4"/>
      <c r="H14" s="4"/>
      <c r="I14" s="5"/>
      <c r="K14" s="36">
        <v>6</v>
      </c>
      <c r="L14" s="25" t="s">
        <v>28</v>
      </c>
      <c r="M14" s="36">
        <v>3</v>
      </c>
      <c r="N14" s="20">
        <v>3</v>
      </c>
      <c r="O14" s="3"/>
      <c r="P14" s="37"/>
      <c r="Q14" s="2">
        <v>3</v>
      </c>
      <c r="R14" s="37">
        <v>3</v>
      </c>
    </row>
    <row r="15" spans="3:18" x14ac:dyDescent="0.25">
      <c r="C15" s="21">
        <v>7</v>
      </c>
      <c r="D15" s="25" t="s">
        <v>8</v>
      </c>
      <c r="E15" s="16">
        <v>3</v>
      </c>
      <c r="F15" s="4">
        <v>3</v>
      </c>
      <c r="G15" s="4"/>
      <c r="H15" s="4"/>
      <c r="I15" s="5">
        <v>3</v>
      </c>
      <c r="K15" s="36">
        <v>7</v>
      </c>
      <c r="L15" s="25" t="s">
        <v>29</v>
      </c>
      <c r="M15" s="36">
        <v>2</v>
      </c>
      <c r="N15" s="20"/>
      <c r="O15" s="2">
        <v>2</v>
      </c>
      <c r="P15" s="37"/>
      <c r="Q15" s="2">
        <v>2</v>
      </c>
      <c r="R15" s="37">
        <v>2</v>
      </c>
    </row>
    <row r="16" spans="3:18" x14ac:dyDescent="0.25">
      <c r="C16" s="21">
        <v>8</v>
      </c>
      <c r="D16" s="25" t="s">
        <v>9</v>
      </c>
      <c r="E16" s="16">
        <v>2</v>
      </c>
      <c r="F16" s="4">
        <v>2</v>
      </c>
      <c r="G16" s="4"/>
      <c r="H16" s="4">
        <v>2</v>
      </c>
      <c r="I16" s="5"/>
      <c r="K16" s="36">
        <v>8</v>
      </c>
      <c r="L16" s="25" t="s">
        <v>30</v>
      </c>
      <c r="M16" s="36">
        <v>1</v>
      </c>
      <c r="N16" s="20"/>
      <c r="O16" s="3"/>
      <c r="P16" s="37">
        <v>1</v>
      </c>
      <c r="Q16" s="2"/>
      <c r="R16" s="37">
        <v>1</v>
      </c>
    </row>
    <row r="17" spans="2:18" x14ac:dyDescent="0.25">
      <c r="C17" s="21">
        <v>9</v>
      </c>
      <c r="D17" s="25" t="s">
        <v>10</v>
      </c>
      <c r="E17" s="16">
        <v>2</v>
      </c>
      <c r="F17" s="4"/>
      <c r="G17" s="4"/>
      <c r="H17" s="4">
        <v>2</v>
      </c>
      <c r="I17" s="5"/>
      <c r="K17" s="36">
        <v>9</v>
      </c>
      <c r="L17" s="25" t="s">
        <v>31</v>
      </c>
      <c r="M17" s="36">
        <v>1</v>
      </c>
      <c r="N17" s="20"/>
      <c r="O17" s="2">
        <v>1</v>
      </c>
      <c r="P17" s="37"/>
      <c r="Q17" s="2">
        <v>1</v>
      </c>
      <c r="R17" s="37"/>
    </row>
    <row r="18" spans="2:18" x14ac:dyDescent="0.25">
      <c r="C18" s="21">
        <v>10</v>
      </c>
      <c r="D18" s="25" t="s">
        <v>11</v>
      </c>
      <c r="E18" s="16">
        <v>1</v>
      </c>
      <c r="F18" s="4">
        <v>1</v>
      </c>
      <c r="G18" s="4"/>
      <c r="H18" s="4">
        <v>1</v>
      </c>
      <c r="I18" s="5"/>
      <c r="K18" s="36">
        <v>10</v>
      </c>
      <c r="L18" s="25" t="s">
        <v>32</v>
      </c>
      <c r="M18" s="36">
        <v>1</v>
      </c>
      <c r="N18" s="20">
        <v>1</v>
      </c>
      <c r="O18" s="3"/>
      <c r="P18" s="37"/>
      <c r="Q18" s="2"/>
      <c r="R18" s="37">
        <v>1</v>
      </c>
    </row>
    <row r="19" spans="2:18" x14ac:dyDescent="0.25">
      <c r="C19" s="21">
        <v>11</v>
      </c>
      <c r="D19" s="25" t="s">
        <v>12</v>
      </c>
      <c r="E19" s="16">
        <v>1</v>
      </c>
      <c r="F19" s="4">
        <v>1</v>
      </c>
      <c r="G19" s="4"/>
      <c r="H19" s="4"/>
      <c r="I19" s="5">
        <v>1</v>
      </c>
      <c r="K19" s="36">
        <v>11</v>
      </c>
      <c r="L19" s="25" t="s">
        <v>33</v>
      </c>
      <c r="M19" s="36">
        <v>1</v>
      </c>
      <c r="N19" s="20">
        <v>1</v>
      </c>
      <c r="O19" s="3"/>
      <c r="P19" s="37"/>
      <c r="Q19" s="2">
        <v>1</v>
      </c>
      <c r="R19" s="37">
        <v>1</v>
      </c>
    </row>
    <row r="20" spans="2:18" ht="15.75" thickBot="1" x14ac:dyDescent="0.3">
      <c r="C20" s="22">
        <v>12</v>
      </c>
      <c r="D20" s="26" t="s">
        <v>13</v>
      </c>
      <c r="E20" s="17">
        <v>1</v>
      </c>
      <c r="F20" s="1">
        <v>1</v>
      </c>
      <c r="G20" s="1"/>
      <c r="H20" s="1"/>
      <c r="I20" s="6">
        <v>1</v>
      </c>
      <c r="K20" s="36">
        <v>12</v>
      </c>
      <c r="L20" s="25" t="s">
        <v>34</v>
      </c>
      <c r="M20" s="36">
        <v>1</v>
      </c>
      <c r="N20" s="20"/>
      <c r="O20" s="3"/>
      <c r="P20" s="37">
        <v>1</v>
      </c>
      <c r="Q20" s="2">
        <v>1</v>
      </c>
      <c r="R20" s="37">
        <v>1</v>
      </c>
    </row>
    <row r="21" spans="2:18" ht="15.75" thickTop="1" x14ac:dyDescent="0.25">
      <c r="C21" s="23"/>
      <c r="D21" s="27" t="s">
        <v>53</v>
      </c>
      <c r="E21" s="18">
        <v>41</v>
      </c>
      <c r="F21" s="46">
        <v>27</v>
      </c>
      <c r="G21" s="46">
        <v>12</v>
      </c>
      <c r="H21" s="46">
        <v>9</v>
      </c>
      <c r="I21" s="47">
        <v>5</v>
      </c>
      <c r="K21" s="36">
        <v>13</v>
      </c>
      <c r="L21" s="25" t="s">
        <v>35</v>
      </c>
      <c r="M21" s="36">
        <v>1</v>
      </c>
      <c r="N21" s="20"/>
      <c r="O21" s="2">
        <v>0.5</v>
      </c>
      <c r="P21" s="37">
        <v>0.5</v>
      </c>
      <c r="Q21" s="2">
        <v>1</v>
      </c>
      <c r="R21" s="37">
        <v>1</v>
      </c>
    </row>
    <row r="22" spans="2:18" x14ac:dyDescent="0.25">
      <c r="B22" s="9"/>
      <c r="C22" s="3"/>
      <c r="D22" s="3"/>
      <c r="E22" s="3"/>
      <c r="F22" s="3"/>
      <c r="G22" s="3"/>
      <c r="H22" s="3"/>
      <c r="I22" s="3"/>
      <c r="K22" s="36">
        <v>14</v>
      </c>
      <c r="L22" s="25" t="s">
        <v>36</v>
      </c>
      <c r="M22" s="36">
        <v>1</v>
      </c>
      <c r="N22" s="20"/>
      <c r="O22" s="2">
        <v>0.5</v>
      </c>
      <c r="P22" s="37">
        <v>0.5</v>
      </c>
      <c r="Q22" s="2">
        <v>1</v>
      </c>
      <c r="R22" s="37">
        <v>1</v>
      </c>
    </row>
    <row r="23" spans="2:18" ht="15.75" thickBot="1" x14ac:dyDescent="0.3">
      <c r="B23" s="9"/>
      <c r="C23" s="10"/>
      <c r="D23" s="10"/>
      <c r="E23" s="11"/>
      <c r="F23" s="2"/>
      <c r="G23" s="2"/>
      <c r="H23" s="2"/>
      <c r="I23" s="2"/>
      <c r="K23" s="38">
        <v>15</v>
      </c>
      <c r="L23" s="26" t="s">
        <v>37</v>
      </c>
      <c r="M23" s="38">
        <v>1</v>
      </c>
      <c r="N23" s="39"/>
      <c r="O23" s="8">
        <v>0.5</v>
      </c>
      <c r="P23" s="40">
        <v>0.5</v>
      </c>
      <c r="Q23" s="8">
        <v>1</v>
      </c>
      <c r="R23" s="40"/>
    </row>
    <row r="24" spans="2:18" ht="15.75" thickTop="1" x14ac:dyDescent="0.25">
      <c r="B24" s="9"/>
      <c r="C24" s="4"/>
      <c r="D24" s="12"/>
      <c r="E24" s="12"/>
      <c r="F24" s="13"/>
      <c r="G24" s="13"/>
      <c r="H24" s="13"/>
      <c r="I24" s="13"/>
      <c r="K24" s="41"/>
      <c r="L24" s="42" t="s">
        <v>53</v>
      </c>
      <c r="M24" s="41">
        <v>34</v>
      </c>
      <c r="N24" s="43">
        <v>18</v>
      </c>
      <c r="O24" s="44">
        <v>8.5</v>
      </c>
      <c r="P24" s="45">
        <v>7.5</v>
      </c>
      <c r="Q24" s="44">
        <v>32</v>
      </c>
      <c r="R24" s="45">
        <v>27</v>
      </c>
    </row>
    <row r="25" spans="2:18" x14ac:dyDescent="0.25">
      <c r="B25" s="9"/>
      <c r="C25" s="2"/>
      <c r="D25" s="11"/>
      <c r="E25" s="11"/>
      <c r="F25" s="14"/>
      <c r="G25" s="14"/>
      <c r="H25" s="14"/>
      <c r="I25" s="14"/>
    </row>
    <row r="26" spans="2:18" x14ac:dyDescent="0.25">
      <c r="B26" s="9"/>
      <c r="C26" s="2"/>
      <c r="D26" s="11"/>
      <c r="E26" s="11"/>
      <c r="F26" s="14"/>
      <c r="G26" s="14"/>
      <c r="H26" s="14"/>
      <c r="I26" s="14"/>
    </row>
    <row r="27" spans="2:18" x14ac:dyDescent="0.25">
      <c r="B27" s="9"/>
      <c r="C27" s="2"/>
      <c r="D27" s="11"/>
      <c r="E27" s="11"/>
      <c r="F27" s="14"/>
      <c r="G27" s="14"/>
      <c r="H27" s="14"/>
      <c r="I27" s="14"/>
    </row>
  </sheetData>
  <mergeCells count="5">
    <mergeCell ref="F24:I24"/>
    <mergeCell ref="F25:I25"/>
    <mergeCell ref="F26:I26"/>
    <mergeCell ref="F27:I27"/>
    <mergeCell ref="C23:D23"/>
  </mergeCells>
  <pageMargins left="0.7" right="0.7" top="0.78740157499999996" bottom="0.78740157499999996"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9"/>
  <sheetViews>
    <sheetView tabSelected="1" topLeftCell="A210" zoomScale="10" zoomScaleNormal="10" workbookViewId="0">
      <selection activeCell="AZ593" sqref="AD584:AZ593"/>
    </sheetView>
  </sheetViews>
  <sheetFormatPr baseColWidth="10" defaultRowHeight="15" x14ac:dyDescent="0.25"/>
  <cols>
    <col min="11" max="11" width="37" style="7" customWidth="1"/>
    <col min="12" max="12" width="9" customWidth="1"/>
    <col min="14" max="14" width="6.85546875" customWidth="1"/>
    <col min="15" max="15" width="5.85546875" customWidth="1"/>
    <col min="16" max="16" width="8.28515625" customWidth="1"/>
    <col min="17" max="17" width="4.28515625" customWidth="1"/>
    <col min="18" max="18" width="6.42578125" customWidth="1"/>
    <col min="19" max="19" width="20.85546875" customWidth="1"/>
    <col min="20" max="20" width="7.28515625" customWidth="1"/>
    <col min="21" max="21" width="5.85546875" customWidth="1"/>
    <col min="22" max="22" width="40.28515625" customWidth="1"/>
    <col min="28" max="28" width="53.7109375" customWidth="1"/>
  </cols>
  <sheetData>
    <row r="1" spans="1:24" ht="15" customHeight="1" x14ac:dyDescent="0.25">
      <c r="K1"/>
    </row>
    <row r="2" spans="1:24" x14ac:dyDescent="0.25">
      <c r="B2" t="s">
        <v>54</v>
      </c>
      <c r="J2" s="48" t="s">
        <v>55</v>
      </c>
      <c r="K2" s="48"/>
    </row>
    <row r="3" spans="1:24" x14ac:dyDescent="0.25">
      <c r="A3" t="s">
        <v>56</v>
      </c>
      <c r="B3" s="49" t="s">
        <v>57</v>
      </c>
      <c r="K3"/>
    </row>
    <row r="4" spans="1:24" x14ac:dyDescent="0.25">
      <c r="B4" t="s">
        <v>58</v>
      </c>
      <c r="K4"/>
    </row>
    <row r="5" spans="1:24" x14ac:dyDescent="0.25">
      <c r="B5" t="s">
        <v>59</v>
      </c>
      <c r="K5"/>
    </row>
    <row r="6" spans="1:24" ht="15" customHeight="1" x14ac:dyDescent="0.25">
      <c r="K6"/>
    </row>
    <row r="7" spans="1:24" x14ac:dyDescent="0.25">
      <c r="A7" t="s">
        <v>60</v>
      </c>
      <c r="B7" t="s">
        <v>61</v>
      </c>
      <c r="J7" s="48">
        <v>1</v>
      </c>
      <c r="K7"/>
      <c r="L7" t="s">
        <v>62</v>
      </c>
      <c r="M7" t="s">
        <v>63</v>
      </c>
      <c r="N7" t="s">
        <v>64</v>
      </c>
      <c r="O7" t="s">
        <v>65</v>
      </c>
      <c r="P7" t="s">
        <v>66</v>
      </c>
      <c r="R7" t="s">
        <v>67</v>
      </c>
      <c r="V7" t="s">
        <v>68</v>
      </c>
      <c r="W7" t="s">
        <v>69</v>
      </c>
      <c r="X7" t="s">
        <v>70</v>
      </c>
    </row>
    <row r="8" spans="1:24" x14ac:dyDescent="0.25">
      <c r="B8" t="s">
        <v>71</v>
      </c>
      <c r="K8" t="s">
        <v>72</v>
      </c>
      <c r="L8">
        <v>16</v>
      </c>
      <c r="M8">
        <v>13</v>
      </c>
      <c r="O8" s="50">
        <f t="shared" ref="O8:O13" si="0">(M8/L8)*100</f>
        <v>81.25</v>
      </c>
      <c r="P8" s="50">
        <f t="shared" ref="P8:P13" si="1">(N8/L8)*100</f>
        <v>0</v>
      </c>
      <c r="R8" s="50">
        <f t="shared" ref="R8:R13" si="2">O8+P8</f>
        <v>81.25</v>
      </c>
    </row>
    <row r="9" spans="1:24" x14ac:dyDescent="0.25">
      <c r="B9" t="s">
        <v>73</v>
      </c>
      <c r="K9" t="s">
        <v>74</v>
      </c>
      <c r="L9">
        <v>8</v>
      </c>
      <c r="M9">
        <v>5</v>
      </c>
      <c r="O9" s="50">
        <f t="shared" si="0"/>
        <v>62.5</v>
      </c>
      <c r="P9" s="50">
        <f t="shared" si="1"/>
        <v>0</v>
      </c>
      <c r="R9" s="50">
        <f t="shared" si="2"/>
        <v>62.5</v>
      </c>
    </row>
    <row r="10" spans="1:24" x14ac:dyDescent="0.25">
      <c r="K10" t="s">
        <v>75</v>
      </c>
      <c r="L10">
        <v>18</v>
      </c>
      <c r="M10">
        <v>8</v>
      </c>
      <c r="N10">
        <v>5</v>
      </c>
      <c r="O10" s="50">
        <f t="shared" si="0"/>
        <v>44.444444444444443</v>
      </c>
      <c r="P10" s="50">
        <f t="shared" si="1"/>
        <v>27.777777777777779</v>
      </c>
      <c r="R10" s="50">
        <f t="shared" si="2"/>
        <v>72.222222222222229</v>
      </c>
    </row>
    <row r="11" spans="1:24" x14ac:dyDescent="0.25">
      <c r="A11" t="s">
        <v>76</v>
      </c>
      <c r="B11" t="s">
        <v>77</v>
      </c>
      <c r="K11" t="s">
        <v>78</v>
      </c>
      <c r="L11">
        <v>23</v>
      </c>
      <c r="M11">
        <v>15</v>
      </c>
      <c r="N11">
        <v>4</v>
      </c>
      <c r="O11" s="50">
        <f t="shared" si="0"/>
        <v>65.217391304347828</v>
      </c>
      <c r="P11" s="50">
        <f t="shared" si="1"/>
        <v>17.391304347826086</v>
      </c>
      <c r="R11" s="50">
        <f t="shared" si="2"/>
        <v>82.608695652173907</v>
      </c>
    </row>
    <row r="12" spans="1:24" x14ac:dyDescent="0.25">
      <c r="B12" t="s">
        <v>79</v>
      </c>
      <c r="K12" t="s">
        <v>80</v>
      </c>
      <c r="L12">
        <v>7</v>
      </c>
      <c r="M12">
        <v>6</v>
      </c>
      <c r="O12" s="50">
        <f t="shared" si="0"/>
        <v>85.714285714285708</v>
      </c>
      <c r="P12" s="50">
        <f t="shared" si="1"/>
        <v>0</v>
      </c>
      <c r="R12" s="50">
        <f t="shared" si="2"/>
        <v>85.714285714285708</v>
      </c>
    </row>
    <row r="13" spans="1:24" x14ac:dyDescent="0.25">
      <c r="K13" t="s">
        <v>81</v>
      </c>
      <c r="L13">
        <v>9</v>
      </c>
      <c r="M13">
        <v>7</v>
      </c>
      <c r="N13">
        <v>1</v>
      </c>
      <c r="O13" s="50">
        <f t="shared" si="0"/>
        <v>77.777777777777786</v>
      </c>
      <c r="P13" s="50">
        <f t="shared" si="1"/>
        <v>11.111111111111111</v>
      </c>
      <c r="R13" s="50">
        <f t="shared" si="2"/>
        <v>88.8888888888889</v>
      </c>
    </row>
    <row r="14" spans="1:24" x14ac:dyDescent="0.25">
      <c r="K14" t="s">
        <v>70</v>
      </c>
      <c r="L14">
        <f>SUM(L8:L13)</f>
        <v>81</v>
      </c>
      <c r="M14">
        <f>SUM(M8:M13)</f>
        <v>54</v>
      </c>
      <c r="N14">
        <f>SUM(N8:N13)</f>
        <v>10</v>
      </c>
      <c r="O14">
        <f>SUM(O8:O13)</f>
        <v>416.90389924085576</v>
      </c>
      <c r="P14">
        <f>SUM(P8:P13)</f>
        <v>56.280193236714979</v>
      </c>
      <c r="R14">
        <f>SUM(R8:R13)</f>
        <v>473.1840924775708</v>
      </c>
    </row>
    <row r="15" spans="1:24" ht="15" customHeight="1" x14ac:dyDescent="0.25">
      <c r="K15" s="51" t="s">
        <v>82</v>
      </c>
      <c r="L15" s="51"/>
      <c r="M15" s="51"/>
      <c r="N15" s="51"/>
      <c r="O15" s="52">
        <f>O14/6</f>
        <v>69.483983206809299</v>
      </c>
      <c r="P15" s="52">
        <f>P14/6</f>
        <v>9.3800322061191626</v>
      </c>
      <c r="Q15" s="50"/>
      <c r="R15" s="50">
        <f>R14/6</f>
        <v>78.864015412928467</v>
      </c>
      <c r="T15" t="s">
        <v>83</v>
      </c>
      <c r="V15">
        <f>SUM(O10:O13)/4</f>
        <v>68.288474810213941</v>
      </c>
      <c r="W15">
        <f>SUM(P10:P13)/4</f>
        <v>14.070048309178745</v>
      </c>
      <c r="X15">
        <f>SUM(R10:R13)/4</f>
        <v>82.358523119392686</v>
      </c>
    </row>
    <row r="16" spans="1:24" ht="15" customHeight="1" x14ac:dyDescent="0.25">
      <c r="K16"/>
    </row>
    <row r="17" spans="9:19" x14ac:dyDescent="0.25">
      <c r="K17"/>
      <c r="L17" t="s">
        <v>65</v>
      </c>
      <c r="M17" t="s">
        <v>66</v>
      </c>
    </row>
    <row r="18" spans="9:19" x14ac:dyDescent="0.25">
      <c r="K18" t="s">
        <v>84</v>
      </c>
      <c r="L18">
        <v>81</v>
      </c>
      <c r="M18">
        <v>0</v>
      </c>
    </row>
    <row r="19" spans="9:19" x14ac:dyDescent="0.25">
      <c r="K19" t="s">
        <v>85</v>
      </c>
      <c r="L19">
        <v>63</v>
      </c>
      <c r="M19">
        <v>0</v>
      </c>
    </row>
    <row r="20" spans="9:19" x14ac:dyDescent="0.25">
      <c r="K20" t="s">
        <v>86</v>
      </c>
      <c r="L20">
        <v>44</v>
      </c>
      <c r="M20">
        <v>28</v>
      </c>
    </row>
    <row r="21" spans="9:19" x14ac:dyDescent="0.25">
      <c r="K21" t="s">
        <v>87</v>
      </c>
      <c r="L21">
        <v>65</v>
      </c>
      <c r="M21">
        <v>17</v>
      </c>
    </row>
    <row r="22" spans="9:19" x14ac:dyDescent="0.25">
      <c r="K22" t="s">
        <v>88</v>
      </c>
      <c r="L22">
        <v>86</v>
      </c>
      <c r="M22">
        <v>0</v>
      </c>
    </row>
    <row r="23" spans="9:19" x14ac:dyDescent="0.25">
      <c r="K23" t="s">
        <v>89</v>
      </c>
      <c r="L23">
        <v>78</v>
      </c>
      <c r="M23">
        <v>4</v>
      </c>
    </row>
    <row r="24" spans="9:19" ht="15" customHeight="1" x14ac:dyDescent="0.25">
      <c r="K24"/>
    </row>
    <row r="25" spans="9:19" ht="15" customHeight="1" x14ac:dyDescent="0.25">
      <c r="K25"/>
    </row>
    <row r="26" spans="9:19" ht="15" customHeight="1" x14ac:dyDescent="0.25">
      <c r="K26"/>
    </row>
    <row r="27" spans="9:19" ht="15" customHeight="1" x14ac:dyDescent="0.25">
      <c r="I27" s="53"/>
      <c r="J27" s="53"/>
      <c r="K27" s="53"/>
      <c r="L27" s="53"/>
      <c r="M27" s="53"/>
      <c r="N27" s="53"/>
      <c r="O27" s="53"/>
      <c r="P27" s="53"/>
      <c r="Q27" s="53"/>
      <c r="R27" s="53"/>
      <c r="S27" s="53"/>
    </row>
    <row r="28" spans="9:19" ht="15" customHeight="1" x14ac:dyDescent="0.25">
      <c r="I28" s="53"/>
      <c r="J28" s="53"/>
      <c r="K28" s="53"/>
      <c r="L28" s="53"/>
      <c r="M28" s="53"/>
      <c r="N28" s="53"/>
      <c r="O28" s="53"/>
      <c r="P28" s="53"/>
      <c r="Q28" s="53"/>
      <c r="R28" s="53"/>
      <c r="S28" s="53"/>
    </row>
    <row r="29" spans="9:19" ht="15" customHeight="1" x14ac:dyDescent="0.25">
      <c r="I29" s="53"/>
      <c r="J29" s="53"/>
      <c r="K29" s="53"/>
      <c r="L29" s="53"/>
      <c r="M29" s="53"/>
      <c r="N29" s="53"/>
      <c r="O29" s="53"/>
      <c r="P29" s="53"/>
      <c r="Q29" s="53"/>
      <c r="R29" s="53"/>
      <c r="S29" s="53"/>
    </row>
    <row r="30" spans="9:19" ht="15" customHeight="1" x14ac:dyDescent="0.25">
      <c r="I30" s="53"/>
      <c r="J30" s="53"/>
      <c r="K30" s="53"/>
      <c r="L30" s="53"/>
      <c r="M30" s="53"/>
      <c r="N30" s="53"/>
      <c r="O30" s="53"/>
      <c r="P30" s="53"/>
      <c r="Q30" s="53"/>
      <c r="R30" s="53"/>
      <c r="S30" s="53"/>
    </row>
    <row r="31" spans="9:19" ht="15" customHeight="1" x14ac:dyDescent="0.25">
      <c r="I31" s="53"/>
      <c r="J31" s="53"/>
      <c r="K31" s="53"/>
      <c r="L31" s="53"/>
      <c r="M31" s="53"/>
      <c r="N31" s="53"/>
      <c r="O31" s="53"/>
      <c r="P31" s="53"/>
      <c r="Q31" s="53"/>
      <c r="R31" s="53"/>
      <c r="S31" s="53"/>
    </row>
    <row r="32" spans="9:19" ht="15" customHeight="1" x14ac:dyDescent="0.25">
      <c r="I32" s="53"/>
      <c r="J32" s="53"/>
      <c r="K32" s="53"/>
      <c r="L32" s="53"/>
      <c r="M32" s="53"/>
      <c r="N32" s="53"/>
      <c r="O32" s="53"/>
      <c r="P32" s="53"/>
      <c r="Q32" s="53"/>
      <c r="R32" s="53"/>
      <c r="S32" s="53"/>
    </row>
    <row r="33" spans="9:19" ht="15" customHeight="1" x14ac:dyDescent="0.25">
      <c r="I33" s="53"/>
      <c r="J33" s="53"/>
      <c r="K33" s="53"/>
      <c r="L33" s="53"/>
      <c r="M33" s="53"/>
      <c r="N33" s="53"/>
      <c r="O33" s="53"/>
      <c r="P33" s="53"/>
      <c r="Q33" s="53"/>
      <c r="R33" s="53"/>
      <c r="S33" s="53"/>
    </row>
    <row r="34" spans="9:19" ht="15" customHeight="1" x14ac:dyDescent="0.25">
      <c r="I34" s="53"/>
      <c r="J34" s="53"/>
      <c r="K34" s="53"/>
      <c r="L34" s="53"/>
      <c r="M34" s="53"/>
      <c r="N34" s="53"/>
      <c r="O34" s="53"/>
      <c r="P34" s="53"/>
      <c r="Q34" s="53"/>
      <c r="R34" s="53"/>
      <c r="S34" s="53"/>
    </row>
    <row r="35" spans="9:19" ht="15" customHeight="1" x14ac:dyDescent="0.25">
      <c r="I35" s="53"/>
      <c r="J35" s="53"/>
      <c r="K35" s="53"/>
      <c r="L35" s="53"/>
      <c r="M35" s="53"/>
      <c r="N35" s="53"/>
      <c r="O35" s="53"/>
      <c r="P35" s="53"/>
      <c r="Q35" s="53"/>
      <c r="R35" s="53"/>
      <c r="S35" s="53"/>
    </row>
    <row r="36" spans="9:19" ht="15" customHeight="1" x14ac:dyDescent="0.25">
      <c r="I36" s="53"/>
      <c r="J36" s="53"/>
      <c r="K36" s="53"/>
      <c r="L36" s="53"/>
      <c r="M36" s="53"/>
      <c r="N36" s="53"/>
      <c r="O36" s="53"/>
      <c r="P36" s="53"/>
      <c r="Q36" s="53"/>
      <c r="R36" s="53"/>
      <c r="S36" s="53"/>
    </row>
    <row r="37" spans="9:19" ht="15" customHeight="1" x14ac:dyDescent="0.25">
      <c r="I37" s="53"/>
      <c r="J37" s="53"/>
      <c r="K37" s="53"/>
      <c r="L37" s="53"/>
      <c r="M37" s="53"/>
      <c r="N37" s="53"/>
      <c r="O37" s="53"/>
      <c r="P37" s="53"/>
      <c r="Q37" s="53"/>
      <c r="R37" s="53"/>
      <c r="S37" s="53"/>
    </row>
    <row r="38" spans="9:19" ht="15" customHeight="1" x14ac:dyDescent="0.25">
      <c r="I38" s="53"/>
      <c r="J38" s="53"/>
      <c r="K38" s="53"/>
      <c r="L38" s="53"/>
      <c r="M38" s="53"/>
      <c r="N38" s="53"/>
      <c r="O38" s="53"/>
      <c r="P38" s="53"/>
      <c r="Q38" s="53"/>
      <c r="R38" s="53"/>
      <c r="S38" s="53"/>
    </row>
    <row r="39" spans="9:19" ht="15" customHeight="1" x14ac:dyDescent="0.25">
      <c r="I39" s="53"/>
      <c r="J39" s="53"/>
      <c r="K39" s="53"/>
      <c r="L39" s="53"/>
      <c r="M39" s="53"/>
      <c r="N39" s="53"/>
      <c r="O39" s="53"/>
      <c r="P39" s="53"/>
      <c r="Q39" s="53"/>
      <c r="R39" s="53"/>
      <c r="S39" s="53"/>
    </row>
    <row r="40" spans="9:19" ht="15" customHeight="1" x14ac:dyDescent="0.25">
      <c r="I40" s="53"/>
      <c r="J40" s="53"/>
      <c r="K40" s="53"/>
      <c r="L40" s="53"/>
      <c r="M40" s="53"/>
      <c r="N40" s="53"/>
      <c r="O40" s="53"/>
      <c r="P40" s="53"/>
      <c r="Q40" s="53"/>
      <c r="R40" s="53"/>
      <c r="S40" s="53"/>
    </row>
    <row r="41" spans="9:19" ht="15" customHeight="1" x14ac:dyDescent="0.25">
      <c r="I41" s="53"/>
      <c r="J41" s="53"/>
      <c r="K41" s="53"/>
      <c r="L41" s="53"/>
      <c r="M41" s="53"/>
      <c r="N41" s="53"/>
      <c r="O41" s="53"/>
      <c r="P41" s="53"/>
      <c r="Q41" s="53"/>
      <c r="R41" s="53"/>
      <c r="S41" s="53"/>
    </row>
    <row r="42" spans="9:19" ht="15" customHeight="1" x14ac:dyDescent="0.25">
      <c r="I42" s="53"/>
      <c r="J42" s="53"/>
      <c r="K42" s="53"/>
      <c r="L42" s="53"/>
      <c r="M42" s="53"/>
      <c r="N42" s="53"/>
      <c r="O42" s="53"/>
      <c r="P42" s="53"/>
      <c r="Q42" s="53"/>
      <c r="R42" s="53"/>
      <c r="S42" s="53"/>
    </row>
    <row r="43" spans="9:19" ht="15" customHeight="1" x14ac:dyDescent="0.25">
      <c r="I43" s="53"/>
      <c r="J43" s="53"/>
      <c r="K43" s="53"/>
      <c r="L43" s="53"/>
      <c r="M43" s="53"/>
      <c r="N43" s="53"/>
      <c r="O43" s="53"/>
      <c r="P43" s="53"/>
      <c r="Q43" s="53"/>
      <c r="R43" s="53"/>
      <c r="S43" s="53"/>
    </row>
    <row r="44" spans="9:19" ht="15" customHeight="1" x14ac:dyDescent="0.25">
      <c r="I44" s="53"/>
      <c r="J44" s="53"/>
      <c r="K44" s="53"/>
      <c r="L44" s="53"/>
      <c r="M44" s="53"/>
      <c r="N44" s="53"/>
      <c r="O44" s="53"/>
      <c r="P44" s="53"/>
      <c r="Q44" s="53"/>
      <c r="R44" s="53"/>
      <c r="S44" s="53"/>
    </row>
    <row r="45" spans="9:19" ht="15" customHeight="1" x14ac:dyDescent="0.25">
      <c r="I45" s="53"/>
      <c r="J45" s="53"/>
      <c r="K45" s="53"/>
      <c r="L45" s="53"/>
      <c r="M45" s="53"/>
      <c r="N45" s="53"/>
      <c r="O45" s="53"/>
      <c r="P45" s="53"/>
      <c r="Q45" s="53"/>
      <c r="R45" s="53"/>
      <c r="S45" s="53"/>
    </row>
    <row r="46" spans="9:19" ht="15" customHeight="1" x14ac:dyDescent="0.25">
      <c r="I46" s="53"/>
      <c r="J46" s="53"/>
      <c r="K46" s="53"/>
      <c r="L46" s="53"/>
      <c r="M46" s="53"/>
      <c r="N46" s="53"/>
      <c r="O46" s="53"/>
      <c r="P46" s="53"/>
      <c r="Q46" s="53"/>
      <c r="R46" s="53"/>
      <c r="S46" s="53"/>
    </row>
    <row r="47" spans="9:19" ht="15" customHeight="1" x14ac:dyDescent="0.25">
      <c r="I47" s="53"/>
      <c r="J47" s="53"/>
      <c r="K47" s="53"/>
      <c r="L47" s="53"/>
      <c r="M47" s="53"/>
      <c r="N47" s="53"/>
      <c r="O47" s="53"/>
      <c r="P47" s="53"/>
      <c r="Q47" s="53"/>
      <c r="R47" s="53"/>
      <c r="S47" s="53"/>
    </row>
    <row r="48" spans="9:19" ht="15" customHeight="1" x14ac:dyDescent="0.25">
      <c r="I48" s="53"/>
      <c r="J48" s="53"/>
      <c r="K48" s="53"/>
      <c r="L48" s="53"/>
      <c r="M48" s="53"/>
      <c r="N48" s="53"/>
      <c r="O48" s="53"/>
      <c r="P48" s="53"/>
      <c r="Q48" s="53"/>
      <c r="R48" s="53"/>
      <c r="S48" s="53"/>
    </row>
    <row r="49" spans="9:19" ht="15" customHeight="1" x14ac:dyDescent="0.25">
      <c r="I49" s="53"/>
      <c r="J49" s="53"/>
      <c r="K49" s="53"/>
      <c r="L49" s="53"/>
      <c r="M49" s="53"/>
      <c r="N49" s="53"/>
      <c r="O49" s="53"/>
      <c r="P49" s="53"/>
      <c r="Q49" s="53"/>
      <c r="R49" s="53"/>
      <c r="S49" s="53"/>
    </row>
    <row r="50" spans="9:19" ht="15" customHeight="1" x14ac:dyDescent="0.25">
      <c r="I50" s="53"/>
      <c r="J50" s="53"/>
      <c r="K50" s="53"/>
      <c r="L50" s="53"/>
      <c r="M50" s="53"/>
      <c r="N50" s="53"/>
      <c r="O50" s="53"/>
      <c r="P50" s="53"/>
      <c r="Q50" s="53"/>
      <c r="R50" s="53"/>
      <c r="S50" s="53"/>
    </row>
    <row r="51" spans="9:19" ht="15" customHeight="1" x14ac:dyDescent="0.25">
      <c r="I51" s="53"/>
      <c r="J51" s="53"/>
      <c r="K51" s="53"/>
      <c r="L51" s="53"/>
      <c r="M51" s="53"/>
      <c r="N51" s="53"/>
      <c r="O51" s="53"/>
      <c r="P51" s="53"/>
      <c r="Q51" s="53"/>
      <c r="R51" s="53"/>
      <c r="S51" s="53"/>
    </row>
    <row r="52" spans="9:19" ht="15" customHeight="1" x14ac:dyDescent="0.25">
      <c r="I52" s="53"/>
      <c r="J52" s="53"/>
      <c r="K52" s="53"/>
      <c r="L52" s="53"/>
      <c r="M52" s="53"/>
      <c r="N52" s="53"/>
      <c r="O52" s="53"/>
      <c r="P52" s="53"/>
      <c r="Q52" s="53"/>
      <c r="R52" s="53"/>
      <c r="S52" s="53"/>
    </row>
    <row r="53" spans="9:19" ht="15" customHeight="1" x14ac:dyDescent="0.25">
      <c r="I53" s="53"/>
      <c r="J53" s="53"/>
      <c r="K53" s="53"/>
      <c r="L53" s="53"/>
      <c r="M53" s="53"/>
      <c r="N53" s="53"/>
      <c r="O53" s="53"/>
      <c r="P53" s="53"/>
      <c r="Q53" s="53"/>
      <c r="R53" s="53"/>
      <c r="S53" s="53"/>
    </row>
    <row r="54" spans="9:19" ht="15" customHeight="1" x14ac:dyDescent="0.25">
      <c r="I54" s="53"/>
      <c r="J54" s="53"/>
      <c r="K54" s="53"/>
      <c r="L54" s="53"/>
      <c r="M54" s="53"/>
      <c r="N54" s="53"/>
      <c r="O54" s="53"/>
      <c r="P54" s="53"/>
      <c r="Q54" s="53"/>
      <c r="R54" s="53"/>
      <c r="S54" s="53"/>
    </row>
    <row r="55" spans="9:19" ht="15" customHeight="1" x14ac:dyDescent="0.25">
      <c r="I55" s="53"/>
      <c r="J55" s="53"/>
      <c r="K55" s="53"/>
      <c r="L55" s="53"/>
      <c r="M55" s="53"/>
      <c r="N55" s="53"/>
      <c r="O55" s="53"/>
      <c r="P55" s="53"/>
      <c r="Q55" s="53"/>
      <c r="R55" s="53"/>
      <c r="S55" s="53"/>
    </row>
    <row r="56" spans="9:19" ht="15" customHeight="1" x14ac:dyDescent="0.25">
      <c r="I56" s="53"/>
      <c r="J56" s="53"/>
      <c r="K56" s="53"/>
      <c r="L56" s="53"/>
      <c r="M56" s="53"/>
      <c r="N56" s="53"/>
      <c r="O56" s="53"/>
      <c r="P56" s="53"/>
      <c r="Q56" s="53"/>
      <c r="R56" s="53"/>
      <c r="S56" s="53"/>
    </row>
    <row r="57" spans="9:19" ht="15" customHeight="1" x14ac:dyDescent="0.25">
      <c r="I57" s="53"/>
      <c r="J57" s="53"/>
      <c r="K57" s="53"/>
      <c r="L57" s="53"/>
      <c r="M57" s="53"/>
      <c r="N57" s="53"/>
      <c r="O57" s="53"/>
      <c r="P57" s="53"/>
      <c r="Q57" s="53"/>
      <c r="R57" s="53"/>
      <c r="S57" s="53"/>
    </row>
    <row r="58" spans="9:19" ht="15" customHeight="1" x14ac:dyDescent="0.25">
      <c r="I58" s="53"/>
      <c r="J58" s="53"/>
      <c r="K58" s="53"/>
      <c r="L58" s="53"/>
      <c r="M58" s="53"/>
      <c r="N58" s="53"/>
      <c r="O58" s="53"/>
      <c r="P58" s="53"/>
      <c r="Q58" s="53"/>
      <c r="R58" s="53"/>
      <c r="S58" s="53"/>
    </row>
    <row r="59" spans="9:19" ht="15" customHeight="1" x14ac:dyDescent="0.25">
      <c r="K59"/>
    </row>
    <row r="60" spans="9:19" x14ac:dyDescent="0.25">
      <c r="J60" s="48">
        <v>2</v>
      </c>
      <c r="K60" t="s">
        <v>90</v>
      </c>
    </row>
    <row r="61" spans="9:19" x14ac:dyDescent="0.25">
      <c r="K61" t="s">
        <v>91</v>
      </c>
    </row>
    <row r="62" spans="9:19" x14ac:dyDescent="0.25">
      <c r="K62" t="s">
        <v>92</v>
      </c>
    </row>
    <row r="63" spans="9:19" x14ac:dyDescent="0.25">
      <c r="K63" t="s">
        <v>93</v>
      </c>
    </row>
    <row r="64" spans="9:19" x14ac:dyDescent="0.25">
      <c r="K64" t="s">
        <v>94</v>
      </c>
      <c r="P64" t="s">
        <v>95</v>
      </c>
    </row>
    <row r="65" spans="10:22" x14ac:dyDescent="0.25">
      <c r="K65" t="s">
        <v>96</v>
      </c>
      <c r="P65" t="s">
        <v>97</v>
      </c>
    </row>
    <row r="66" spans="10:22" ht="15" customHeight="1" x14ac:dyDescent="0.25">
      <c r="K66"/>
    </row>
    <row r="67" spans="10:22" ht="15" customHeight="1" x14ac:dyDescent="0.25">
      <c r="K67"/>
    </row>
    <row r="68" spans="10:22" x14ac:dyDescent="0.25">
      <c r="K68" t="s">
        <v>98</v>
      </c>
      <c r="L68">
        <v>1</v>
      </c>
      <c r="S68" t="s">
        <v>99</v>
      </c>
    </row>
    <row r="69" spans="10:22" x14ac:dyDescent="0.25">
      <c r="K69" t="s">
        <v>100</v>
      </c>
      <c r="L69">
        <v>1</v>
      </c>
    </row>
    <row r="70" spans="10:22" x14ac:dyDescent="0.25">
      <c r="K70" t="s">
        <v>101</v>
      </c>
      <c r="L70">
        <v>3</v>
      </c>
      <c r="S70" t="s">
        <v>102</v>
      </c>
    </row>
    <row r="71" spans="10:22" x14ac:dyDescent="0.25">
      <c r="K71" t="s">
        <v>103</v>
      </c>
      <c r="L71">
        <v>3</v>
      </c>
      <c r="S71" t="s">
        <v>104</v>
      </c>
    </row>
    <row r="72" spans="10:22" ht="15" customHeight="1" x14ac:dyDescent="0.25">
      <c r="K72" t="s">
        <v>105</v>
      </c>
      <c r="L72">
        <v>6</v>
      </c>
      <c r="S72" t="s">
        <v>106</v>
      </c>
    </row>
    <row r="73" spans="10:22" ht="15" customHeight="1" x14ac:dyDescent="0.25">
      <c r="J73" t="s">
        <v>107</v>
      </c>
      <c r="K73" t="s">
        <v>108</v>
      </c>
      <c r="L73">
        <v>7</v>
      </c>
      <c r="S73" t="s">
        <v>109</v>
      </c>
    </row>
    <row r="74" spans="10:22" ht="28.5" customHeight="1" x14ac:dyDescent="0.25">
      <c r="K74" t="s">
        <v>102</v>
      </c>
      <c r="L74">
        <v>8</v>
      </c>
    </row>
    <row r="75" spans="10:22" s="54" customFormat="1" ht="18" customHeight="1" x14ac:dyDescent="0.25">
      <c r="K75" s="54" t="s">
        <v>110</v>
      </c>
      <c r="L75" s="54">
        <v>8</v>
      </c>
      <c r="Q75" s="55" t="s">
        <v>0</v>
      </c>
      <c r="R75" s="55"/>
      <c r="S75" s="56" t="s">
        <v>111</v>
      </c>
      <c r="T75" s="55" t="s">
        <v>112</v>
      </c>
      <c r="U75" s="55" t="s">
        <v>113</v>
      </c>
      <c r="V75" s="56" t="s">
        <v>114</v>
      </c>
    </row>
    <row r="76" spans="10:22" s="54" customFormat="1" ht="30" customHeight="1" x14ac:dyDescent="0.25">
      <c r="K76" s="54" t="s">
        <v>115</v>
      </c>
      <c r="L76" s="54">
        <v>8</v>
      </c>
      <c r="Q76" s="57">
        <v>1</v>
      </c>
      <c r="R76" s="57" t="s">
        <v>116</v>
      </c>
      <c r="S76" s="58" t="s">
        <v>117</v>
      </c>
      <c r="T76" s="57" t="s">
        <v>118</v>
      </c>
      <c r="U76" s="57" t="s">
        <v>118</v>
      </c>
      <c r="V76" s="58" t="s">
        <v>119</v>
      </c>
    </row>
    <row r="77" spans="10:22" s="54" customFormat="1" ht="30" customHeight="1" x14ac:dyDescent="0.25">
      <c r="K77" s="54" t="s">
        <v>120</v>
      </c>
      <c r="L77" s="54">
        <v>12</v>
      </c>
      <c r="Q77" s="57">
        <v>2</v>
      </c>
      <c r="R77" s="57" t="s">
        <v>121</v>
      </c>
      <c r="S77" s="58" t="s">
        <v>117</v>
      </c>
      <c r="T77" s="57" t="s">
        <v>122</v>
      </c>
      <c r="U77" s="57" t="s">
        <v>122</v>
      </c>
      <c r="V77" s="58" t="s">
        <v>123</v>
      </c>
    </row>
    <row r="78" spans="10:22" s="54" customFormat="1" ht="30" customHeight="1" x14ac:dyDescent="0.25">
      <c r="K78" s="54" t="s">
        <v>124</v>
      </c>
      <c r="L78" s="54">
        <v>12</v>
      </c>
      <c r="N78" s="54" t="s">
        <v>125</v>
      </c>
      <c r="Q78" s="57">
        <v>3</v>
      </c>
      <c r="R78" s="57" t="s">
        <v>126</v>
      </c>
      <c r="S78" s="58" t="s">
        <v>117</v>
      </c>
      <c r="T78" s="57" t="s">
        <v>127</v>
      </c>
      <c r="U78" s="57" t="s">
        <v>127</v>
      </c>
      <c r="V78" s="58" t="s">
        <v>128</v>
      </c>
    </row>
    <row r="79" spans="10:22" s="54" customFormat="1" ht="30" customHeight="1" x14ac:dyDescent="0.25">
      <c r="Q79" s="57">
        <v>4</v>
      </c>
      <c r="R79" s="57" t="s">
        <v>129</v>
      </c>
      <c r="S79" s="58" t="s">
        <v>117</v>
      </c>
      <c r="T79" s="57" t="s">
        <v>130</v>
      </c>
      <c r="U79" s="57" t="s">
        <v>130</v>
      </c>
      <c r="V79" s="58" t="s">
        <v>131</v>
      </c>
    </row>
    <row r="80" spans="10:22" s="54" customFormat="1" ht="30" customHeight="1" x14ac:dyDescent="0.25">
      <c r="K80" s="59" t="s">
        <v>132</v>
      </c>
      <c r="Q80" s="57">
        <v>5</v>
      </c>
      <c r="R80" s="57" t="s">
        <v>133</v>
      </c>
      <c r="S80" s="58" t="s">
        <v>117</v>
      </c>
      <c r="T80" s="57" t="s">
        <v>134</v>
      </c>
      <c r="U80" s="57" t="s">
        <v>134</v>
      </c>
      <c r="V80" s="58" t="s">
        <v>135</v>
      </c>
    </row>
    <row r="81" spans="17:27" s="54" customFormat="1" ht="30" customHeight="1" x14ac:dyDescent="0.25">
      <c r="Q81" s="57">
        <v>6</v>
      </c>
      <c r="R81" s="57" t="s">
        <v>136</v>
      </c>
      <c r="S81" s="58" t="s">
        <v>117</v>
      </c>
      <c r="T81" s="57" t="s">
        <v>137</v>
      </c>
      <c r="U81" s="57" t="s">
        <v>137</v>
      </c>
      <c r="V81" s="58" t="s">
        <v>138</v>
      </c>
    </row>
    <row r="82" spans="17:27" s="54" customFormat="1" ht="30" customHeight="1" x14ac:dyDescent="0.25">
      <c r="Q82" s="57">
        <v>7</v>
      </c>
      <c r="R82" s="57" t="s">
        <v>139</v>
      </c>
      <c r="S82" s="58" t="s">
        <v>117</v>
      </c>
      <c r="T82" s="57" t="s">
        <v>140</v>
      </c>
      <c r="U82" s="57" t="s">
        <v>140</v>
      </c>
      <c r="V82" s="58" t="s">
        <v>141</v>
      </c>
    </row>
    <row r="83" spans="17:27" s="54" customFormat="1" ht="30" customHeight="1" x14ac:dyDescent="0.25">
      <c r="Q83" s="57">
        <v>8</v>
      </c>
      <c r="R83" s="57" t="s">
        <v>142</v>
      </c>
      <c r="S83" s="58" t="s">
        <v>117</v>
      </c>
      <c r="T83" s="57" t="s">
        <v>143</v>
      </c>
      <c r="U83" s="57" t="s">
        <v>143</v>
      </c>
      <c r="V83" s="58" t="s">
        <v>144</v>
      </c>
    </row>
    <row r="84" spans="17:27" customFormat="1" ht="15" customHeight="1" x14ac:dyDescent="0.25"/>
    <row r="85" spans="17:27" customFormat="1" ht="15" customHeight="1" x14ac:dyDescent="0.25">
      <c r="Y85">
        <v>12</v>
      </c>
      <c r="Z85">
        <v>69</v>
      </c>
      <c r="AA85" s="60">
        <f>100*(Y85/Z85)</f>
        <v>17.391304347826086</v>
      </c>
    </row>
    <row r="86" spans="17:27" customFormat="1" ht="15" customHeight="1" x14ac:dyDescent="0.25">
      <c r="V86" s="61"/>
      <c r="Y86">
        <v>12</v>
      </c>
      <c r="Z86">
        <v>69</v>
      </c>
      <c r="AA86" s="60">
        <f t="shared" ref="AA86:AA95" si="3">100*(Y86/Z86)</f>
        <v>17.391304347826086</v>
      </c>
    </row>
    <row r="87" spans="17:27" customFormat="1" ht="15" customHeight="1" x14ac:dyDescent="0.25">
      <c r="V87" s="61"/>
      <c r="Y87">
        <v>8</v>
      </c>
      <c r="Z87">
        <v>69</v>
      </c>
      <c r="AA87" s="60">
        <f t="shared" si="3"/>
        <v>11.594202898550725</v>
      </c>
    </row>
    <row r="88" spans="17:27" customFormat="1" ht="15" customHeight="1" x14ac:dyDescent="0.25">
      <c r="V88" s="61"/>
      <c r="Y88">
        <v>8</v>
      </c>
      <c r="Z88">
        <v>69</v>
      </c>
      <c r="AA88" s="60">
        <f t="shared" si="3"/>
        <v>11.594202898550725</v>
      </c>
    </row>
    <row r="89" spans="17:27" customFormat="1" ht="15" customHeight="1" x14ac:dyDescent="0.25">
      <c r="V89" s="61"/>
      <c r="Y89">
        <v>8</v>
      </c>
      <c r="Z89">
        <v>69</v>
      </c>
      <c r="AA89" s="60">
        <f t="shared" si="3"/>
        <v>11.594202898550725</v>
      </c>
    </row>
    <row r="90" spans="17:27" customFormat="1" ht="15" customHeight="1" x14ac:dyDescent="0.25">
      <c r="V90" s="61"/>
      <c r="Y90">
        <v>7</v>
      </c>
      <c r="Z90">
        <v>69</v>
      </c>
      <c r="AA90" s="60">
        <f t="shared" si="3"/>
        <v>10.144927536231885</v>
      </c>
    </row>
    <row r="91" spans="17:27" customFormat="1" ht="15" customHeight="1" x14ac:dyDescent="0.25">
      <c r="V91" s="61"/>
      <c r="Y91">
        <v>6</v>
      </c>
      <c r="Z91">
        <v>69</v>
      </c>
      <c r="AA91" s="60">
        <f t="shared" si="3"/>
        <v>8.695652173913043</v>
      </c>
    </row>
    <row r="92" spans="17:27" customFormat="1" ht="15" customHeight="1" x14ac:dyDescent="0.25">
      <c r="V92" s="61"/>
      <c r="Y92">
        <v>3</v>
      </c>
      <c r="Z92">
        <v>69</v>
      </c>
      <c r="AA92" s="60">
        <f t="shared" si="3"/>
        <v>4.3478260869565215</v>
      </c>
    </row>
    <row r="93" spans="17:27" customFormat="1" ht="15" customHeight="1" x14ac:dyDescent="0.25">
      <c r="Y93">
        <v>3</v>
      </c>
      <c r="Z93">
        <v>69</v>
      </c>
      <c r="AA93" s="60">
        <f t="shared" si="3"/>
        <v>4.3478260869565215</v>
      </c>
    </row>
    <row r="94" spans="17:27" customFormat="1" ht="15" customHeight="1" x14ac:dyDescent="0.25">
      <c r="Y94">
        <v>1</v>
      </c>
      <c r="Z94">
        <v>69</v>
      </c>
      <c r="AA94" s="60">
        <f t="shared" si="3"/>
        <v>1.4492753623188406</v>
      </c>
    </row>
    <row r="95" spans="17:27" customFormat="1" ht="15" customHeight="1" x14ac:dyDescent="0.25">
      <c r="Y95">
        <v>1</v>
      </c>
      <c r="Z95">
        <v>69</v>
      </c>
      <c r="AA95" s="60">
        <f t="shared" si="3"/>
        <v>1.4492753623188406</v>
      </c>
    </row>
    <row r="96" spans="17:27" customFormat="1" ht="15" customHeight="1" x14ac:dyDescent="0.25"/>
    <row r="97" spans="10:18" ht="15" customHeight="1" x14ac:dyDescent="0.25">
      <c r="J97" s="48">
        <v>3</v>
      </c>
      <c r="K97" t="s">
        <v>145</v>
      </c>
    </row>
    <row r="98" spans="10:18" ht="15" customHeight="1" x14ac:dyDescent="0.25">
      <c r="K98" t="s">
        <v>146</v>
      </c>
    </row>
    <row r="99" spans="10:18" ht="15" customHeight="1" x14ac:dyDescent="0.25">
      <c r="K99"/>
    </row>
    <row r="100" spans="10:18" ht="15" customHeight="1" x14ac:dyDescent="0.25">
      <c r="K100" t="s">
        <v>93</v>
      </c>
    </row>
    <row r="101" spans="10:18" ht="15" customHeight="1" x14ac:dyDescent="0.25">
      <c r="K101" t="s">
        <v>94</v>
      </c>
      <c r="P101" t="s">
        <v>147</v>
      </c>
    </row>
    <row r="102" spans="10:18" ht="15" customHeight="1" x14ac:dyDescent="0.25">
      <c r="K102" t="s">
        <v>96</v>
      </c>
      <c r="P102" t="s">
        <v>148</v>
      </c>
    </row>
    <row r="103" spans="10:18" ht="15" customHeight="1" x14ac:dyDescent="0.25">
      <c r="K103"/>
    </row>
    <row r="104" spans="10:18" ht="15" customHeight="1" x14ac:dyDescent="0.25">
      <c r="K104" t="s">
        <v>149</v>
      </c>
      <c r="N104" t="s">
        <v>125</v>
      </c>
    </row>
    <row r="105" spans="10:18" ht="15" customHeight="1" x14ac:dyDescent="0.25">
      <c r="K105" t="s">
        <v>150</v>
      </c>
      <c r="L105">
        <v>1</v>
      </c>
    </row>
    <row r="106" spans="10:18" ht="15" customHeight="1" x14ac:dyDescent="0.25">
      <c r="K106" t="s">
        <v>151</v>
      </c>
      <c r="L106">
        <v>1</v>
      </c>
    </row>
    <row r="107" spans="10:18" ht="15" customHeight="1" x14ac:dyDescent="0.25">
      <c r="K107" t="s">
        <v>152</v>
      </c>
      <c r="L107">
        <v>1</v>
      </c>
    </row>
    <row r="108" spans="10:18" ht="15" customHeight="1" x14ac:dyDescent="0.25">
      <c r="K108" t="s">
        <v>153</v>
      </c>
      <c r="L108">
        <v>1</v>
      </c>
    </row>
    <row r="109" spans="10:18" ht="15" customHeight="1" x14ac:dyDescent="0.25">
      <c r="K109" t="s">
        <v>154</v>
      </c>
      <c r="L109">
        <v>2</v>
      </c>
    </row>
    <row r="110" spans="10:18" ht="15" customHeight="1" x14ac:dyDescent="0.25">
      <c r="K110" t="s">
        <v>155</v>
      </c>
      <c r="L110">
        <v>4</v>
      </c>
    </row>
    <row r="111" spans="10:18" ht="15" customHeight="1" x14ac:dyDescent="0.25">
      <c r="K111"/>
    </row>
    <row r="112" spans="10:18" ht="15" customHeight="1" x14ac:dyDescent="0.25">
      <c r="K112"/>
      <c r="R112" s="59" t="s">
        <v>149</v>
      </c>
    </row>
    <row r="113" spans="11:11" ht="15" customHeight="1" x14ac:dyDescent="0.25">
      <c r="K113"/>
    </row>
    <row r="114" spans="11:11" ht="15" customHeight="1" x14ac:dyDescent="0.25">
      <c r="K114"/>
    </row>
    <row r="115" spans="11:11" ht="15" customHeight="1" x14ac:dyDescent="0.25">
      <c r="K115"/>
    </row>
    <row r="116" spans="11:11" ht="15" customHeight="1" x14ac:dyDescent="0.25">
      <c r="K116"/>
    </row>
    <row r="117" spans="11:11" ht="15" customHeight="1" x14ac:dyDescent="0.25">
      <c r="K117"/>
    </row>
    <row r="118" spans="11:11" ht="15" customHeight="1" x14ac:dyDescent="0.25">
      <c r="K118"/>
    </row>
    <row r="119" spans="11:11" ht="15" customHeight="1" x14ac:dyDescent="0.25">
      <c r="K119"/>
    </row>
    <row r="120" spans="11:11" ht="15" customHeight="1" x14ac:dyDescent="0.25">
      <c r="K120"/>
    </row>
    <row r="121" spans="11:11" ht="15" customHeight="1" x14ac:dyDescent="0.25">
      <c r="K121"/>
    </row>
    <row r="122" spans="11:11" ht="15" customHeight="1" x14ac:dyDescent="0.25">
      <c r="K122"/>
    </row>
    <row r="123" spans="11:11" ht="15" customHeight="1" x14ac:dyDescent="0.25">
      <c r="K123"/>
    </row>
    <row r="124" spans="11:11" ht="15" customHeight="1" x14ac:dyDescent="0.25">
      <c r="K124"/>
    </row>
    <row r="125" spans="11:11" ht="15" customHeight="1" x14ac:dyDescent="0.25">
      <c r="K125"/>
    </row>
    <row r="126" spans="11:11" ht="15" customHeight="1" x14ac:dyDescent="0.25">
      <c r="K126"/>
    </row>
    <row r="127" spans="11:11" ht="15" customHeight="1" x14ac:dyDescent="0.25">
      <c r="K127"/>
    </row>
    <row r="128" spans="11:11" ht="15" customHeight="1" x14ac:dyDescent="0.25">
      <c r="K128" t="s">
        <v>156</v>
      </c>
    </row>
    <row r="129" spans="10:23" ht="15" customHeight="1" x14ac:dyDescent="0.25">
      <c r="K129"/>
    </row>
    <row r="130" spans="10:23" ht="15" customHeight="1" x14ac:dyDescent="0.25">
      <c r="J130" s="48">
        <v>4</v>
      </c>
      <c r="K130" t="s">
        <v>157</v>
      </c>
    </row>
    <row r="131" spans="10:23" ht="15" customHeight="1" x14ac:dyDescent="0.25">
      <c r="K131"/>
    </row>
    <row r="132" spans="10:23" ht="15" customHeight="1" x14ac:dyDescent="0.25">
      <c r="K132"/>
    </row>
    <row r="133" spans="10:23" ht="15" customHeight="1" x14ac:dyDescent="0.25">
      <c r="K133"/>
    </row>
    <row r="134" spans="10:23" ht="15" customHeight="1" x14ac:dyDescent="0.25">
      <c r="K134"/>
    </row>
    <row r="135" spans="10:23" ht="15" customHeight="1" x14ac:dyDescent="0.25">
      <c r="K135"/>
    </row>
    <row r="136" spans="10:23" ht="15" customHeight="1" x14ac:dyDescent="0.25">
      <c r="K136"/>
      <c r="O136" s="50"/>
      <c r="P136" s="50"/>
    </row>
    <row r="137" spans="10:23" ht="15" customHeight="1" x14ac:dyDescent="0.25">
      <c r="K137"/>
      <c r="L137" t="s">
        <v>62</v>
      </c>
      <c r="M137" t="s">
        <v>63</v>
      </c>
      <c r="N137" t="s">
        <v>64</v>
      </c>
      <c r="O137" t="s">
        <v>65</v>
      </c>
      <c r="P137" t="s">
        <v>66</v>
      </c>
      <c r="V137" t="s">
        <v>158</v>
      </c>
      <c r="W137" t="s">
        <v>159</v>
      </c>
    </row>
    <row r="138" spans="10:23" ht="15" customHeight="1" x14ac:dyDescent="0.25">
      <c r="K138" t="s">
        <v>86</v>
      </c>
      <c r="L138">
        <v>18</v>
      </c>
      <c r="M138">
        <v>9</v>
      </c>
      <c r="N138">
        <v>5</v>
      </c>
      <c r="O138" s="50">
        <f>(M138/L138)*100</f>
        <v>50</v>
      </c>
      <c r="P138" s="50">
        <f>(N138/L138)*100</f>
        <v>27.777777777777779</v>
      </c>
      <c r="V138">
        <f>L138-(M138+N138)</f>
        <v>4</v>
      </c>
      <c r="W138">
        <f>(V138/L138)*100</f>
        <v>22.222222222222221</v>
      </c>
    </row>
    <row r="139" spans="10:23" ht="15" customHeight="1" x14ac:dyDescent="0.25">
      <c r="K139" t="s">
        <v>87</v>
      </c>
      <c r="L139">
        <v>23</v>
      </c>
      <c r="M139">
        <v>11</v>
      </c>
      <c r="N139">
        <v>6</v>
      </c>
      <c r="O139" s="50">
        <f>(M139/L139)*100</f>
        <v>47.826086956521742</v>
      </c>
      <c r="P139" s="50">
        <f>(N139/L139)*100</f>
        <v>26.086956521739129</v>
      </c>
      <c r="V139">
        <f>L139-(M139+N139)</f>
        <v>6</v>
      </c>
      <c r="W139">
        <f>(V139/L139)*100</f>
        <v>26.086956521739129</v>
      </c>
    </row>
    <row r="140" spans="10:23" ht="15" customHeight="1" x14ac:dyDescent="0.25">
      <c r="K140" t="s">
        <v>88</v>
      </c>
      <c r="L140">
        <v>7</v>
      </c>
      <c r="M140">
        <v>4</v>
      </c>
      <c r="N140">
        <v>2</v>
      </c>
      <c r="O140" s="50">
        <f>(M140/L140)*100</f>
        <v>57.142857142857139</v>
      </c>
      <c r="P140" s="50">
        <f>(N140/L140)*100</f>
        <v>28.571428571428569</v>
      </c>
      <c r="V140">
        <f>L140-(M140+N140)</f>
        <v>1</v>
      </c>
      <c r="W140">
        <f>(V140/L140)*100</f>
        <v>14.285714285714285</v>
      </c>
    </row>
    <row r="141" spans="10:23" ht="15" customHeight="1" x14ac:dyDescent="0.25">
      <c r="K141" t="s">
        <v>89</v>
      </c>
      <c r="L141">
        <v>9</v>
      </c>
      <c r="M141">
        <v>7</v>
      </c>
      <c r="N141">
        <v>1</v>
      </c>
      <c r="O141" s="50">
        <f>(M141/L141)*100</f>
        <v>77.777777777777786</v>
      </c>
      <c r="P141" s="50">
        <f>(N141/L141)*100</f>
        <v>11.111111111111111</v>
      </c>
      <c r="V141">
        <f>L141-(M141+N141)</f>
        <v>1</v>
      </c>
      <c r="W141">
        <f>(V141/L141)*100</f>
        <v>11.111111111111111</v>
      </c>
    </row>
    <row r="142" spans="10:23" ht="15" customHeight="1" x14ac:dyDescent="0.25">
      <c r="K142" t="s">
        <v>70</v>
      </c>
      <c r="L142">
        <f>SUM(L136:L141)</f>
        <v>57</v>
      </c>
      <c r="M142">
        <f>SUM(M136:M141)</f>
        <v>31</v>
      </c>
      <c r="N142">
        <f>SUM(N136:N141)</f>
        <v>14</v>
      </c>
      <c r="O142">
        <f>SUM(O136:O141)</f>
        <v>232.74672187715669</v>
      </c>
      <c r="P142">
        <f>SUM(P136:P141)</f>
        <v>93.547273982056595</v>
      </c>
      <c r="R142" t="s">
        <v>65</v>
      </c>
      <c r="S142" t="s">
        <v>66</v>
      </c>
      <c r="T142" t="s">
        <v>160</v>
      </c>
    </row>
    <row r="143" spans="10:23" ht="15" customHeight="1" x14ac:dyDescent="0.25">
      <c r="K143" s="51" t="s">
        <v>161</v>
      </c>
      <c r="L143" s="51"/>
      <c r="M143" s="51"/>
      <c r="N143" s="51"/>
      <c r="O143" s="52">
        <f>O142/4</f>
        <v>58.186680469289172</v>
      </c>
      <c r="P143" s="52">
        <f>P142/4</f>
        <v>23.386818495514149</v>
      </c>
      <c r="R143">
        <v>70</v>
      </c>
      <c r="S143">
        <v>14</v>
      </c>
    </row>
    <row r="144" spans="10:23" ht="15" customHeight="1" x14ac:dyDescent="0.25">
      <c r="K144" t="s">
        <v>162</v>
      </c>
    </row>
    <row r="145" spans="21:21" customFormat="1" ht="15" customHeight="1" x14ac:dyDescent="0.25"/>
    <row r="146" spans="21:21" customFormat="1" ht="15" customHeight="1" x14ac:dyDescent="0.25"/>
    <row r="147" spans="21:21" customFormat="1" ht="15" customHeight="1" x14ac:dyDescent="0.25"/>
    <row r="148" spans="21:21" customFormat="1" ht="15" customHeight="1" x14ac:dyDescent="0.25">
      <c r="U148">
        <f>12/57</f>
        <v>0.21052631578947367</v>
      </c>
    </row>
    <row r="149" spans="21:21" customFormat="1" ht="15" customHeight="1" x14ac:dyDescent="0.25"/>
    <row r="150" spans="21:21" customFormat="1" ht="15" customHeight="1" x14ac:dyDescent="0.25"/>
    <row r="151" spans="21:21" customFormat="1" ht="15" customHeight="1" x14ac:dyDescent="0.25"/>
    <row r="152" spans="21:21" customFormat="1" ht="15" customHeight="1" x14ac:dyDescent="0.25"/>
    <row r="153" spans="21:21" customFormat="1" ht="15" customHeight="1" x14ac:dyDescent="0.25"/>
    <row r="154" spans="21:21" customFormat="1" ht="15" customHeight="1" x14ac:dyDescent="0.25"/>
    <row r="155" spans="21:21" customFormat="1" ht="15" customHeight="1" x14ac:dyDescent="0.25"/>
    <row r="156" spans="21:21" customFormat="1" ht="15" customHeight="1" x14ac:dyDescent="0.25"/>
    <row r="157" spans="21:21" customFormat="1" ht="15" customHeight="1" x14ac:dyDescent="0.25"/>
    <row r="158" spans="21:21" customFormat="1" ht="15" customHeight="1" x14ac:dyDescent="0.25"/>
    <row r="159" spans="21:21" customFormat="1" ht="15" customHeight="1" x14ac:dyDescent="0.25"/>
    <row r="160" spans="21:21" customFormat="1" ht="15" customHeight="1" x14ac:dyDescent="0.25"/>
    <row r="161" customFormat="1" ht="15" customHeight="1" x14ac:dyDescent="0.25"/>
    <row r="162" customFormat="1" ht="15" customHeight="1" x14ac:dyDescent="0.25"/>
    <row r="163" customFormat="1" ht="15" customHeight="1" x14ac:dyDescent="0.25"/>
    <row r="164" customFormat="1" ht="15" customHeight="1" x14ac:dyDescent="0.25"/>
    <row r="165" customFormat="1" ht="15" customHeight="1" x14ac:dyDescent="0.25"/>
    <row r="166" customFormat="1" ht="15" customHeight="1" x14ac:dyDescent="0.25"/>
    <row r="167" customFormat="1" ht="15" customHeight="1" x14ac:dyDescent="0.25"/>
    <row r="168" customFormat="1" ht="15" customHeight="1" x14ac:dyDescent="0.25"/>
    <row r="169" customFormat="1" ht="15" customHeight="1" x14ac:dyDescent="0.25"/>
    <row r="170" customFormat="1" ht="15" customHeight="1" x14ac:dyDescent="0.25"/>
    <row r="171" customFormat="1" ht="15" customHeight="1" x14ac:dyDescent="0.25"/>
    <row r="172" customFormat="1" ht="15" customHeight="1" x14ac:dyDescent="0.25"/>
    <row r="173" customFormat="1" ht="15" customHeight="1" x14ac:dyDescent="0.25"/>
    <row r="174" customFormat="1" ht="15" customHeight="1" x14ac:dyDescent="0.25"/>
    <row r="175" customFormat="1" ht="15" customHeight="1" x14ac:dyDescent="0.25"/>
    <row r="176" customFormat="1" ht="15" customHeight="1" x14ac:dyDescent="0.25"/>
    <row r="177" spans="3:30" ht="15" customHeight="1" x14ac:dyDescent="0.25">
      <c r="K177" t="s">
        <v>163</v>
      </c>
    </row>
    <row r="178" spans="3:30" ht="15" customHeight="1" x14ac:dyDescent="0.25">
      <c r="K178"/>
    </row>
    <row r="179" spans="3:30" ht="15" customHeight="1" x14ac:dyDescent="0.25">
      <c r="K179"/>
    </row>
    <row r="180" spans="3:30" ht="15" customHeight="1" x14ac:dyDescent="0.25">
      <c r="J180" s="48">
        <v>5</v>
      </c>
      <c r="K180" s="48" t="s">
        <v>164</v>
      </c>
    </row>
    <row r="181" spans="3:30" ht="15" customHeight="1" x14ac:dyDescent="0.25">
      <c r="K181" t="s">
        <v>165</v>
      </c>
      <c r="T181" s="61"/>
    </row>
    <row r="182" spans="3:30" ht="15" customHeight="1" x14ac:dyDescent="0.25">
      <c r="K182" t="s">
        <v>166</v>
      </c>
      <c r="L182" t="s">
        <v>167</v>
      </c>
    </row>
    <row r="183" spans="3:30" ht="15" customHeight="1" x14ac:dyDescent="0.25">
      <c r="C183" t="s">
        <v>168</v>
      </c>
      <c r="K183"/>
    </row>
    <row r="184" spans="3:30" ht="15" customHeight="1" x14ac:dyDescent="0.25">
      <c r="C184" t="s">
        <v>21</v>
      </c>
      <c r="F184" t="s">
        <v>169</v>
      </c>
      <c r="K184" t="s">
        <v>170</v>
      </c>
    </row>
    <row r="185" spans="3:30" ht="15" customHeight="1" x14ac:dyDescent="0.25">
      <c r="C185" t="s">
        <v>171</v>
      </c>
      <c r="K185"/>
    </row>
    <row r="186" spans="3:30" ht="15" customHeight="1" x14ac:dyDescent="0.25">
      <c r="C186" t="s">
        <v>172</v>
      </c>
      <c r="K186"/>
    </row>
    <row r="187" spans="3:30" ht="15" customHeight="1" x14ac:dyDescent="0.25">
      <c r="C187" t="s">
        <v>173</v>
      </c>
      <c r="K187" t="s">
        <v>174</v>
      </c>
      <c r="V187" t="s">
        <v>175</v>
      </c>
      <c r="AD187" t="s">
        <v>176</v>
      </c>
    </row>
    <row r="188" spans="3:30" ht="15" customHeight="1" x14ac:dyDescent="0.25">
      <c r="C188" t="s">
        <v>177</v>
      </c>
      <c r="K188" t="s">
        <v>17</v>
      </c>
      <c r="L188">
        <v>5</v>
      </c>
      <c r="AA188">
        <v>1</v>
      </c>
      <c r="AB188" s="62" t="s">
        <v>178</v>
      </c>
      <c r="AC188" s="63">
        <v>6</v>
      </c>
      <c r="AD188">
        <v>6</v>
      </c>
    </row>
    <row r="189" spans="3:30" ht="15" customHeight="1" x14ac:dyDescent="0.25">
      <c r="C189" t="s">
        <v>179</v>
      </c>
      <c r="K189" t="s">
        <v>180</v>
      </c>
      <c r="L189">
        <v>11</v>
      </c>
      <c r="V189" s="64" t="s">
        <v>16</v>
      </c>
      <c r="W189" s="62" t="s">
        <v>11</v>
      </c>
      <c r="X189">
        <v>1</v>
      </c>
      <c r="AA189">
        <v>2</v>
      </c>
      <c r="AB189" s="62" t="s">
        <v>181</v>
      </c>
      <c r="AC189" s="63">
        <v>6</v>
      </c>
      <c r="AD189">
        <v>6</v>
      </c>
    </row>
    <row r="190" spans="3:30" ht="15" customHeight="1" x14ac:dyDescent="0.25">
      <c r="C190" t="s">
        <v>182</v>
      </c>
      <c r="K190" t="s">
        <v>183</v>
      </c>
      <c r="L190">
        <v>24</v>
      </c>
      <c r="W190" s="62" t="s">
        <v>9</v>
      </c>
      <c r="X190">
        <v>2</v>
      </c>
      <c r="AA190">
        <v>3</v>
      </c>
      <c r="AB190" s="65" t="s">
        <v>4</v>
      </c>
      <c r="AC190">
        <v>4</v>
      </c>
      <c r="AD190">
        <v>4</v>
      </c>
    </row>
    <row r="191" spans="3:30" ht="15" customHeight="1" x14ac:dyDescent="0.25">
      <c r="C191" t="s">
        <v>184</v>
      </c>
      <c r="K191"/>
      <c r="W191" s="62" t="s">
        <v>10</v>
      </c>
      <c r="X191">
        <v>2</v>
      </c>
      <c r="Y191" s="66"/>
      <c r="Z191" s="66"/>
      <c r="AA191">
        <v>4</v>
      </c>
      <c r="AB191" s="67" t="s">
        <v>185</v>
      </c>
      <c r="AC191" s="68">
        <v>4</v>
      </c>
      <c r="AD191">
        <v>4</v>
      </c>
    </row>
    <row r="192" spans="3:30" ht="15" customHeight="1" x14ac:dyDescent="0.25">
      <c r="J192" s="49" t="s">
        <v>186</v>
      </c>
      <c r="K192"/>
      <c r="W192" s="62" t="s">
        <v>4</v>
      </c>
      <c r="X192">
        <v>4</v>
      </c>
      <c r="Y192" s="66"/>
      <c r="Z192" s="66" t="s">
        <v>159</v>
      </c>
      <c r="AA192">
        <v>5</v>
      </c>
      <c r="AB192" s="67" t="s">
        <v>187</v>
      </c>
      <c r="AC192" s="68">
        <v>4</v>
      </c>
      <c r="AD192">
        <v>4</v>
      </c>
    </row>
    <row r="193" spans="5:31" ht="15" customHeight="1" x14ac:dyDescent="0.25">
      <c r="J193">
        <v>1</v>
      </c>
      <c r="K193" s="65" t="s">
        <v>11</v>
      </c>
      <c r="L193">
        <v>1</v>
      </c>
      <c r="M193" s="49">
        <v>24</v>
      </c>
      <c r="X193">
        <v>9</v>
      </c>
      <c r="Y193" s="66">
        <f>9/40</f>
        <v>0.22500000000000001</v>
      </c>
      <c r="Z193" s="66">
        <f>100*Y193</f>
        <v>22.5</v>
      </c>
      <c r="AA193">
        <v>6</v>
      </c>
      <c r="AB193" s="62" t="s">
        <v>7</v>
      </c>
      <c r="AC193" s="63">
        <v>3</v>
      </c>
      <c r="AD193">
        <v>3</v>
      </c>
    </row>
    <row r="194" spans="5:31" ht="15" customHeight="1" x14ac:dyDescent="0.25">
      <c r="J194">
        <v>2</v>
      </c>
      <c r="K194" s="65" t="s">
        <v>9</v>
      </c>
      <c r="L194">
        <v>2</v>
      </c>
      <c r="Y194" s="66"/>
      <c r="Z194" s="66"/>
      <c r="AA194">
        <v>7</v>
      </c>
      <c r="AB194" s="67" t="s">
        <v>3</v>
      </c>
      <c r="AC194" s="68">
        <v>3</v>
      </c>
      <c r="AD194">
        <v>3</v>
      </c>
    </row>
    <row r="195" spans="5:31" ht="15" customHeight="1" x14ac:dyDescent="0.25">
      <c r="J195">
        <v>3</v>
      </c>
      <c r="K195" s="65" t="s">
        <v>10</v>
      </c>
      <c r="L195">
        <v>2</v>
      </c>
      <c r="V195" s="63" t="s">
        <v>14</v>
      </c>
      <c r="Y195" s="66"/>
      <c r="Z195" s="66"/>
      <c r="AA195">
        <v>9</v>
      </c>
      <c r="AB195" s="69" t="s">
        <v>8</v>
      </c>
      <c r="AC195" s="70">
        <v>3</v>
      </c>
      <c r="AD195">
        <v>3</v>
      </c>
    </row>
    <row r="196" spans="5:31" ht="15" customHeight="1" x14ac:dyDescent="0.25">
      <c r="J196">
        <v>4</v>
      </c>
      <c r="K196" s="62" t="s">
        <v>7</v>
      </c>
      <c r="L196" s="63">
        <v>3</v>
      </c>
      <c r="W196" s="62" t="s">
        <v>7</v>
      </c>
      <c r="X196" s="63">
        <v>3</v>
      </c>
      <c r="Y196" s="66"/>
      <c r="Z196" s="66"/>
      <c r="AA196" s="71">
        <v>10</v>
      </c>
      <c r="AB196" s="65" t="s">
        <v>9</v>
      </c>
      <c r="AC196" s="63">
        <v>2</v>
      </c>
      <c r="AD196">
        <v>2</v>
      </c>
    </row>
    <row r="197" spans="5:31" ht="15" customHeight="1" x14ac:dyDescent="0.25">
      <c r="J197">
        <v>5</v>
      </c>
      <c r="K197" s="65" t="s">
        <v>4</v>
      </c>
      <c r="L197">
        <v>4</v>
      </c>
      <c r="W197" s="62" t="s">
        <v>178</v>
      </c>
      <c r="X197" s="63">
        <v>6</v>
      </c>
      <c r="Y197" s="66"/>
      <c r="Z197" s="66"/>
      <c r="AA197" s="68">
        <v>11</v>
      </c>
      <c r="AB197" s="65" t="s">
        <v>10</v>
      </c>
      <c r="AC197">
        <v>2</v>
      </c>
      <c r="AE197">
        <v>2</v>
      </c>
    </row>
    <row r="198" spans="5:31" ht="15" customHeight="1" x14ac:dyDescent="0.25">
      <c r="J198">
        <v>6</v>
      </c>
      <c r="K198" s="62" t="s">
        <v>178</v>
      </c>
      <c r="L198" s="63">
        <v>6</v>
      </c>
      <c r="W198" s="62" t="s">
        <v>181</v>
      </c>
      <c r="X198" s="63">
        <v>6</v>
      </c>
      <c r="Y198" s="66"/>
      <c r="Z198" s="66"/>
      <c r="AA198" s="72">
        <v>12</v>
      </c>
      <c r="AB198" s="65" t="s">
        <v>11</v>
      </c>
      <c r="AC198" s="63">
        <v>1</v>
      </c>
      <c r="AD198">
        <v>1</v>
      </c>
    </row>
    <row r="199" spans="5:31" ht="15" customHeight="1" x14ac:dyDescent="0.25">
      <c r="J199">
        <v>7</v>
      </c>
      <c r="K199" s="62" t="s">
        <v>181</v>
      </c>
      <c r="L199" s="63">
        <v>6</v>
      </c>
      <c r="W199" s="69" t="s">
        <v>12</v>
      </c>
      <c r="X199" s="70">
        <v>1</v>
      </c>
      <c r="Y199" s="66"/>
      <c r="Z199" s="66"/>
      <c r="AA199" s="72">
        <v>13</v>
      </c>
      <c r="AB199" s="69" t="s">
        <v>12</v>
      </c>
      <c r="AC199" s="70">
        <v>1</v>
      </c>
      <c r="AD199">
        <v>1</v>
      </c>
    </row>
    <row r="200" spans="5:31" ht="15" customHeight="1" x14ac:dyDescent="0.25">
      <c r="K200" s="62"/>
      <c r="W200" s="69" t="s">
        <v>13</v>
      </c>
      <c r="X200" s="70">
        <v>1</v>
      </c>
      <c r="Y200" s="66"/>
      <c r="Z200" s="66"/>
      <c r="AA200">
        <v>14</v>
      </c>
      <c r="AB200" s="69" t="s">
        <v>13</v>
      </c>
      <c r="AC200" s="70">
        <v>1</v>
      </c>
      <c r="AD200">
        <v>1</v>
      </c>
    </row>
    <row r="201" spans="5:31" ht="15" customHeight="1" x14ac:dyDescent="0.25">
      <c r="J201" s="73" t="s">
        <v>188</v>
      </c>
      <c r="K201"/>
      <c r="W201" s="69" t="s">
        <v>8</v>
      </c>
      <c r="X201" s="70">
        <v>3</v>
      </c>
      <c r="Y201" s="66"/>
      <c r="Z201" s="66"/>
      <c r="AB201" s="74" t="s">
        <v>189</v>
      </c>
      <c r="AC201" s="75">
        <v>40</v>
      </c>
      <c r="AD201">
        <f>SUM(AD188:AD200)</f>
        <v>38</v>
      </c>
      <c r="AE201">
        <f>SUM(AE188:AE200)</f>
        <v>2</v>
      </c>
    </row>
    <row r="202" spans="5:31" ht="15" customHeight="1" x14ac:dyDescent="0.25">
      <c r="J202">
        <v>9</v>
      </c>
      <c r="K202" s="67" t="s">
        <v>3</v>
      </c>
      <c r="L202" s="68">
        <v>3</v>
      </c>
      <c r="M202" s="76">
        <v>11</v>
      </c>
      <c r="W202" s="65" t="s">
        <v>11</v>
      </c>
      <c r="X202" s="63">
        <v>1</v>
      </c>
      <c r="Y202" s="66"/>
      <c r="Z202" s="66"/>
      <c r="AB202" s="75"/>
      <c r="AC202" s="75" t="s">
        <v>190</v>
      </c>
      <c r="AD202">
        <f>100*AD201/40</f>
        <v>95</v>
      </c>
      <c r="AE202">
        <f>100*AE201/40</f>
        <v>5</v>
      </c>
    </row>
    <row r="203" spans="5:31" ht="15" customHeight="1" x14ac:dyDescent="0.25">
      <c r="E203" s="77" t="s">
        <v>191</v>
      </c>
      <c r="F203" s="77"/>
      <c r="G203" s="77"/>
      <c r="H203" s="77"/>
      <c r="I203" s="77"/>
      <c r="J203" s="71">
        <v>10</v>
      </c>
      <c r="K203" s="67" t="s">
        <v>185</v>
      </c>
      <c r="L203" s="68">
        <v>4</v>
      </c>
      <c r="M203" s="68"/>
      <c r="N203" t="s">
        <v>192</v>
      </c>
      <c r="W203" s="65" t="s">
        <v>9</v>
      </c>
      <c r="X203" s="63">
        <v>2</v>
      </c>
      <c r="Y203" s="66"/>
      <c r="Z203" s="66" t="s">
        <v>159</v>
      </c>
    </row>
    <row r="204" spans="5:31" ht="15" customHeight="1" x14ac:dyDescent="0.25">
      <c r="J204" s="68">
        <v>11</v>
      </c>
      <c r="K204" s="67" t="s">
        <v>187</v>
      </c>
      <c r="L204" s="68">
        <v>4</v>
      </c>
      <c r="M204" s="68"/>
      <c r="N204" t="s">
        <v>193</v>
      </c>
      <c r="X204" s="63">
        <v>23</v>
      </c>
      <c r="Y204" s="66">
        <f>23/40</f>
        <v>0.57499999999999996</v>
      </c>
      <c r="Z204" s="66">
        <f>100*Y204</f>
        <v>57.499999999999993</v>
      </c>
    </row>
    <row r="205" spans="5:31" ht="15" customHeight="1" x14ac:dyDescent="0.25">
      <c r="J205" s="68"/>
      <c r="K205"/>
      <c r="Y205" s="66"/>
      <c r="Z205" s="66"/>
    </row>
    <row r="206" spans="5:31" ht="15" customHeight="1" x14ac:dyDescent="0.25">
      <c r="J206" s="78" t="s">
        <v>194</v>
      </c>
      <c r="K206"/>
      <c r="L206" s="68"/>
      <c r="M206" s="68"/>
      <c r="V206" s="67" t="s">
        <v>15</v>
      </c>
      <c r="W206" s="67" t="s">
        <v>185</v>
      </c>
      <c r="X206" s="68">
        <v>4</v>
      </c>
      <c r="Y206" s="66"/>
      <c r="Z206" s="66"/>
    </row>
    <row r="207" spans="5:31" ht="15" customHeight="1" x14ac:dyDescent="0.25">
      <c r="J207" s="72">
        <v>12</v>
      </c>
      <c r="K207" s="69" t="s">
        <v>12</v>
      </c>
      <c r="L207" s="70">
        <v>1</v>
      </c>
      <c r="M207" s="79">
        <v>5</v>
      </c>
      <c r="V207" s="72"/>
      <c r="W207" s="67" t="s">
        <v>187</v>
      </c>
      <c r="X207" s="68">
        <v>4</v>
      </c>
      <c r="Y207" s="66"/>
      <c r="Z207" s="66"/>
      <c r="AB207" s="63" t="s">
        <v>14</v>
      </c>
      <c r="AC207" s="50">
        <v>23</v>
      </c>
    </row>
    <row r="208" spans="5:31" ht="15" customHeight="1" x14ac:dyDescent="0.25">
      <c r="J208" s="72">
        <v>13</v>
      </c>
      <c r="K208" s="69" t="s">
        <v>13</v>
      </c>
      <c r="L208" s="70">
        <v>1</v>
      </c>
      <c r="M208" s="72"/>
      <c r="V208" s="72"/>
      <c r="W208" s="67" t="s">
        <v>3</v>
      </c>
      <c r="X208" s="68">
        <v>3</v>
      </c>
      <c r="Y208" s="66"/>
      <c r="Z208" s="66" t="s">
        <v>159</v>
      </c>
      <c r="AB208" s="67" t="s">
        <v>15</v>
      </c>
      <c r="AC208" s="50">
        <v>11</v>
      </c>
    </row>
    <row r="209" spans="3:29" ht="15" customHeight="1" x14ac:dyDescent="0.25">
      <c r="J209">
        <v>14</v>
      </c>
      <c r="K209" s="69" t="s">
        <v>8</v>
      </c>
      <c r="L209" s="70">
        <v>3</v>
      </c>
      <c r="M209" s="72"/>
      <c r="W209" s="69"/>
      <c r="X209" s="72">
        <v>11</v>
      </c>
      <c r="Y209" s="66">
        <f>11/40</f>
        <v>0.27500000000000002</v>
      </c>
      <c r="Z209" s="66">
        <f>100*Y209</f>
        <v>27.500000000000004</v>
      </c>
      <c r="AB209" s="64" t="s">
        <v>16</v>
      </c>
      <c r="AC209" s="50">
        <v>9</v>
      </c>
    </row>
    <row r="210" spans="3:29" ht="15" customHeight="1" x14ac:dyDescent="0.25">
      <c r="K210"/>
      <c r="AB210" s="78" t="s">
        <v>17</v>
      </c>
      <c r="AC210" s="50">
        <v>5</v>
      </c>
    </row>
    <row r="211" spans="3:29" ht="15" customHeight="1" x14ac:dyDescent="0.25">
      <c r="K211"/>
      <c r="V211" s="78" t="s">
        <v>17</v>
      </c>
      <c r="X211" s="68"/>
    </row>
    <row r="212" spans="3:29" ht="15" customHeight="1" x14ac:dyDescent="0.25">
      <c r="K212"/>
      <c r="V212" s="72"/>
      <c r="W212" s="69" t="s">
        <v>12</v>
      </c>
      <c r="X212" s="70">
        <v>1</v>
      </c>
    </row>
    <row r="213" spans="3:29" ht="15" customHeight="1" x14ac:dyDescent="0.25">
      <c r="K213"/>
      <c r="V213" s="72"/>
      <c r="W213" s="69" t="s">
        <v>13</v>
      </c>
      <c r="X213" s="70">
        <v>1</v>
      </c>
    </row>
    <row r="214" spans="3:29" ht="15" customHeight="1" x14ac:dyDescent="0.25">
      <c r="K214"/>
      <c r="W214" s="69" t="s">
        <v>8</v>
      </c>
      <c r="X214" s="70">
        <v>3</v>
      </c>
      <c r="Z214" s="66" t="s">
        <v>159</v>
      </c>
    </row>
    <row r="215" spans="3:29" ht="15" customHeight="1" x14ac:dyDescent="0.25">
      <c r="K215"/>
      <c r="X215" s="70">
        <v>5</v>
      </c>
      <c r="Y215">
        <f>5/40</f>
        <v>0.125</v>
      </c>
      <c r="Z215">
        <v>12.5</v>
      </c>
    </row>
    <row r="216" spans="3:29" ht="15" customHeight="1" x14ac:dyDescent="0.25">
      <c r="K216"/>
      <c r="L216" t="s">
        <v>70</v>
      </c>
      <c r="M216">
        <v>40</v>
      </c>
    </row>
    <row r="217" spans="3:29" ht="15" customHeight="1" x14ac:dyDescent="0.25">
      <c r="K217"/>
    </row>
    <row r="218" spans="3:29" ht="15" customHeight="1" x14ac:dyDescent="0.25">
      <c r="C218" t="s">
        <v>195</v>
      </c>
      <c r="K218"/>
    </row>
    <row r="219" spans="3:29" ht="15" customHeight="1" x14ac:dyDescent="0.25">
      <c r="C219" t="s">
        <v>196</v>
      </c>
      <c r="K219"/>
    </row>
    <row r="220" spans="3:29" ht="15" customHeight="1" x14ac:dyDescent="0.25">
      <c r="C220" t="s">
        <v>197</v>
      </c>
      <c r="K220"/>
    </row>
    <row r="221" spans="3:29" ht="15" customHeight="1" x14ac:dyDescent="0.25">
      <c r="K221"/>
    </row>
    <row r="222" spans="3:29" ht="15" customHeight="1" x14ac:dyDescent="0.25">
      <c r="J222" s="48" t="s">
        <v>198</v>
      </c>
      <c r="K222" s="48" t="s">
        <v>199</v>
      </c>
      <c r="L222" s="48"/>
      <c r="M222" s="48"/>
      <c r="N222" s="48"/>
      <c r="S222" s="72" t="s">
        <v>200</v>
      </c>
      <c r="T222" s="72"/>
      <c r="U222" s="72"/>
      <c r="V222" s="72"/>
      <c r="W222" s="72"/>
    </row>
    <row r="223" spans="3:29" ht="15" customHeight="1" x14ac:dyDescent="0.25">
      <c r="K223"/>
    </row>
    <row r="224" spans="3:29" ht="15" customHeight="1" x14ac:dyDescent="0.25">
      <c r="K224"/>
    </row>
    <row r="225" spans="11:28" ht="15" customHeight="1" x14ac:dyDescent="0.25">
      <c r="K225" s="49" t="s">
        <v>183</v>
      </c>
      <c r="N225" t="s">
        <v>176</v>
      </c>
      <c r="O225" t="s">
        <v>201</v>
      </c>
    </row>
    <row r="226" spans="11:28" ht="15" customHeight="1" x14ac:dyDescent="0.25">
      <c r="K226">
        <v>1</v>
      </c>
      <c r="L226" s="62" t="s">
        <v>11</v>
      </c>
      <c r="M226">
        <v>1</v>
      </c>
      <c r="N226">
        <v>1</v>
      </c>
    </row>
    <row r="227" spans="11:28" ht="15" customHeight="1" x14ac:dyDescent="0.25">
      <c r="K227">
        <v>2</v>
      </c>
      <c r="L227" s="62" t="s">
        <v>9</v>
      </c>
      <c r="M227">
        <v>2</v>
      </c>
      <c r="N227">
        <v>2</v>
      </c>
      <c r="AB227" s="72"/>
    </row>
    <row r="228" spans="11:28" ht="15" customHeight="1" x14ac:dyDescent="0.25">
      <c r="K228">
        <v>3</v>
      </c>
      <c r="L228" s="62" t="s">
        <v>10</v>
      </c>
      <c r="M228">
        <v>2</v>
      </c>
      <c r="O228">
        <v>2</v>
      </c>
      <c r="AB228" s="72"/>
    </row>
    <row r="229" spans="11:28" ht="15" customHeight="1" x14ac:dyDescent="0.25">
      <c r="K229">
        <v>4</v>
      </c>
      <c r="L229" s="62" t="s">
        <v>7</v>
      </c>
      <c r="M229">
        <v>3</v>
      </c>
      <c r="N229">
        <v>3</v>
      </c>
      <c r="O229">
        <v>3</v>
      </c>
    </row>
    <row r="230" spans="11:28" ht="15" customHeight="1" x14ac:dyDescent="0.25">
      <c r="K230">
        <v>5</v>
      </c>
      <c r="L230" s="62" t="s">
        <v>4</v>
      </c>
      <c r="M230">
        <v>4</v>
      </c>
      <c r="N230">
        <v>4</v>
      </c>
    </row>
    <row r="231" spans="11:28" ht="15" customHeight="1" x14ac:dyDescent="0.25">
      <c r="K231">
        <v>6</v>
      </c>
      <c r="L231" s="62" t="s">
        <v>178</v>
      </c>
      <c r="M231">
        <v>6</v>
      </c>
      <c r="N231">
        <v>6</v>
      </c>
    </row>
    <row r="232" spans="11:28" ht="15" customHeight="1" x14ac:dyDescent="0.25">
      <c r="K232">
        <v>7</v>
      </c>
      <c r="L232" s="62" t="s">
        <v>181</v>
      </c>
      <c r="M232">
        <v>6</v>
      </c>
      <c r="N232">
        <v>6</v>
      </c>
    </row>
    <row r="233" spans="11:28" ht="15" customHeight="1" x14ac:dyDescent="0.25">
      <c r="K233"/>
      <c r="L233" s="62"/>
    </row>
    <row r="234" spans="11:28" ht="15" customHeight="1" x14ac:dyDescent="0.25">
      <c r="K234" s="73" t="s">
        <v>188</v>
      </c>
    </row>
    <row r="235" spans="11:28" ht="15" customHeight="1" x14ac:dyDescent="0.25">
      <c r="K235">
        <v>9</v>
      </c>
      <c r="L235" s="67" t="s">
        <v>3</v>
      </c>
      <c r="M235" s="68">
        <v>3</v>
      </c>
      <c r="O235">
        <v>3</v>
      </c>
    </row>
    <row r="236" spans="11:28" ht="15" customHeight="1" x14ac:dyDescent="0.25">
      <c r="K236" s="68">
        <v>10</v>
      </c>
      <c r="L236" s="67" t="s">
        <v>202</v>
      </c>
      <c r="M236" s="68">
        <v>4</v>
      </c>
      <c r="O236">
        <v>4</v>
      </c>
    </row>
    <row r="237" spans="11:28" ht="15" customHeight="1" x14ac:dyDescent="0.25">
      <c r="K237" s="68">
        <v>11</v>
      </c>
      <c r="L237" s="67" t="s">
        <v>203</v>
      </c>
      <c r="M237" s="68">
        <v>4</v>
      </c>
      <c r="O237">
        <v>4</v>
      </c>
    </row>
    <row r="238" spans="11:28" ht="15" customHeight="1" x14ac:dyDescent="0.25">
      <c r="K238" s="68"/>
    </row>
    <row r="239" spans="11:28" ht="15" customHeight="1" x14ac:dyDescent="0.25">
      <c r="K239" s="78" t="s">
        <v>194</v>
      </c>
      <c r="M239" s="68"/>
    </row>
    <row r="240" spans="11:28" ht="15" customHeight="1" x14ac:dyDescent="0.25">
      <c r="K240" s="72">
        <v>12</v>
      </c>
      <c r="L240" s="69" t="s">
        <v>12</v>
      </c>
      <c r="M240" s="72">
        <v>1</v>
      </c>
      <c r="N240">
        <v>1</v>
      </c>
      <c r="O240">
        <v>1</v>
      </c>
    </row>
    <row r="241" spans="10:19" ht="15" customHeight="1" x14ac:dyDescent="0.25">
      <c r="K241" s="72">
        <v>13</v>
      </c>
      <c r="L241" s="69" t="s">
        <v>13</v>
      </c>
      <c r="M241" s="72">
        <v>1</v>
      </c>
      <c r="N241">
        <v>1</v>
      </c>
      <c r="O241">
        <v>1</v>
      </c>
    </row>
    <row r="242" spans="10:19" ht="15" customHeight="1" x14ac:dyDescent="0.25">
      <c r="K242">
        <v>14</v>
      </c>
      <c r="L242" s="69" t="s">
        <v>8</v>
      </c>
      <c r="M242" s="72">
        <v>3</v>
      </c>
      <c r="N242">
        <v>3</v>
      </c>
    </row>
    <row r="243" spans="10:19" ht="15" customHeight="1" x14ac:dyDescent="0.25">
      <c r="K243"/>
      <c r="L243" s="80" t="s">
        <v>70</v>
      </c>
      <c r="M243" s="81"/>
      <c r="N243" s="81">
        <v>27</v>
      </c>
      <c r="O243" s="81">
        <v>18</v>
      </c>
      <c r="P243" s="82"/>
      <c r="Q243" s="82"/>
      <c r="R243" s="82"/>
      <c r="S243" s="82"/>
    </row>
    <row r="244" spans="10:19" ht="15" customHeight="1" x14ac:dyDescent="0.25">
      <c r="K244"/>
      <c r="L244" s="74" t="s">
        <v>204</v>
      </c>
      <c r="M244" s="82"/>
      <c r="N244" s="82">
        <f>100*(27/45)</f>
        <v>60</v>
      </c>
      <c r="O244" s="82">
        <f>100*(18/45)</f>
        <v>40</v>
      </c>
      <c r="P244" s="82"/>
      <c r="Q244" s="82"/>
      <c r="R244" s="82"/>
      <c r="S244" s="82"/>
    </row>
    <row r="245" spans="10:19" ht="15" customHeight="1" x14ac:dyDescent="0.25">
      <c r="K245"/>
      <c r="L245" s="74" t="s">
        <v>205</v>
      </c>
    </row>
    <row r="246" spans="10:19" ht="15" customHeight="1" x14ac:dyDescent="0.25">
      <c r="K246"/>
      <c r="L246" s="74"/>
    </row>
    <row r="247" spans="10:19" ht="15" customHeight="1" x14ac:dyDescent="0.25">
      <c r="K247"/>
      <c r="L247" s="74"/>
    </row>
    <row r="248" spans="10:19" ht="15" customHeight="1" x14ac:dyDescent="0.25">
      <c r="K248"/>
      <c r="L248" s="74"/>
    </row>
    <row r="249" spans="10:19" ht="15" customHeight="1" x14ac:dyDescent="0.25">
      <c r="J249" s="49"/>
      <c r="K249"/>
    </row>
    <row r="250" spans="10:19" ht="15" customHeight="1" x14ac:dyDescent="0.25">
      <c r="J250" s="73"/>
      <c r="K250"/>
      <c r="L250" s="62"/>
    </row>
    <row r="251" spans="10:19" ht="15" customHeight="1" x14ac:dyDescent="0.25">
      <c r="J251" s="78"/>
      <c r="K251"/>
      <c r="L251" s="62"/>
    </row>
    <row r="252" spans="10:19" ht="15" customHeight="1" x14ac:dyDescent="0.25">
      <c r="K252"/>
      <c r="L252" s="62"/>
    </row>
    <row r="253" spans="10:19" ht="15" customHeight="1" x14ac:dyDescent="0.25">
      <c r="K253"/>
      <c r="L253" s="62"/>
    </row>
    <row r="254" spans="10:19" ht="15" customHeight="1" x14ac:dyDescent="0.25">
      <c r="K254"/>
      <c r="L254" s="62"/>
    </row>
    <row r="255" spans="10:19" ht="15" customHeight="1" x14ac:dyDescent="0.25">
      <c r="K255"/>
      <c r="L255" s="62"/>
    </row>
    <row r="256" spans="10:19" ht="15" customHeight="1" x14ac:dyDescent="0.25">
      <c r="K256"/>
      <c r="L256" s="62"/>
    </row>
    <row r="257" spans="11:19" ht="15" customHeight="1" x14ac:dyDescent="0.25">
      <c r="K257"/>
      <c r="L257" s="62"/>
    </row>
    <row r="258" spans="11:19" ht="15" customHeight="1" x14ac:dyDescent="0.25">
      <c r="K258"/>
    </row>
    <row r="259" spans="11:19" ht="15" customHeight="1" x14ac:dyDescent="0.25">
      <c r="K259"/>
      <c r="L259" s="67"/>
      <c r="M259" s="68"/>
    </row>
    <row r="260" spans="11:19" ht="15" customHeight="1" x14ac:dyDescent="0.25">
      <c r="K260" s="68"/>
      <c r="L260" s="67"/>
      <c r="M260" s="68"/>
    </row>
    <row r="261" spans="11:19" ht="15" customHeight="1" x14ac:dyDescent="0.25">
      <c r="K261" s="68"/>
      <c r="L261" s="67"/>
      <c r="M261" s="68"/>
    </row>
    <row r="262" spans="11:19" ht="15" customHeight="1" x14ac:dyDescent="0.25">
      <c r="K262" s="68"/>
    </row>
    <row r="263" spans="11:19" ht="15" customHeight="1" x14ac:dyDescent="0.25">
      <c r="K263"/>
      <c r="M263" s="68"/>
    </row>
    <row r="264" spans="11:19" ht="15" customHeight="1" x14ac:dyDescent="0.25">
      <c r="K264" s="72"/>
      <c r="L264" s="69"/>
      <c r="M264" s="72"/>
    </row>
    <row r="265" spans="11:19" ht="15" customHeight="1" x14ac:dyDescent="0.25">
      <c r="K265" s="72"/>
      <c r="L265" s="69"/>
      <c r="M265" s="72"/>
    </row>
    <row r="266" spans="11:19" ht="15" customHeight="1" x14ac:dyDescent="0.25">
      <c r="K266"/>
      <c r="L266" s="69"/>
      <c r="M266" s="72"/>
    </row>
    <row r="267" spans="11:19" ht="15" customHeight="1" x14ac:dyDescent="0.25">
      <c r="K267"/>
      <c r="L267" s="80"/>
      <c r="M267" s="81"/>
      <c r="N267" s="81"/>
      <c r="O267" s="81"/>
      <c r="P267" s="82"/>
      <c r="Q267" s="82"/>
      <c r="R267" s="82"/>
      <c r="S267" s="82"/>
    </row>
    <row r="268" spans="11:19" ht="15" customHeight="1" x14ac:dyDescent="0.25">
      <c r="K268"/>
      <c r="L268" s="69"/>
      <c r="M268" s="82"/>
      <c r="N268" s="82"/>
      <c r="O268" s="82"/>
      <c r="P268" s="82"/>
      <c r="Q268" s="82"/>
      <c r="R268" s="82"/>
      <c r="S268" s="82"/>
    </row>
    <row r="269" spans="11:19" ht="15" customHeight="1" x14ac:dyDescent="0.25">
      <c r="K269"/>
      <c r="L269" s="74"/>
    </row>
    <row r="270" spans="11:19" ht="15" customHeight="1" x14ac:dyDescent="0.25">
      <c r="K270"/>
      <c r="L270" s="74"/>
    </row>
    <row r="271" spans="11:19" ht="15" customHeight="1" x14ac:dyDescent="0.25">
      <c r="K271"/>
      <c r="L271" s="74"/>
    </row>
    <row r="272" spans="11:19" ht="15" customHeight="1" x14ac:dyDescent="0.25">
      <c r="K272"/>
      <c r="L272" s="74"/>
    </row>
    <row r="273" spans="3:20" ht="15" customHeight="1" x14ac:dyDescent="0.25">
      <c r="K273"/>
      <c r="L273" s="74"/>
    </row>
    <row r="274" spans="3:20" ht="15" customHeight="1" x14ac:dyDescent="0.25">
      <c r="K274"/>
      <c r="L274" s="74"/>
    </row>
    <row r="275" spans="3:20" ht="15" customHeight="1" x14ac:dyDescent="0.25">
      <c r="K275"/>
      <c r="L275" s="74"/>
    </row>
    <row r="276" spans="3:20" ht="15" customHeight="1" x14ac:dyDescent="0.25">
      <c r="K276"/>
      <c r="L276" s="74"/>
    </row>
    <row r="277" spans="3:20" ht="15" customHeight="1" x14ac:dyDescent="0.25">
      <c r="K277"/>
    </row>
    <row r="278" spans="3:20" ht="15" customHeight="1" x14ac:dyDescent="0.25">
      <c r="J278" s="48">
        <v>6</v>
      </c>
      <c r="K278" s="48" t="s">
        <v>206</v>
      </c>
    </row>
    <row r="279" spans="3:20" ht="15" customHeight="1" x14ac:dyDescent="0.25">
      <c r="K279" t="s">
        <v>165</v>
      </c>
    </row>
    <row r="280" spans="3:20" ht="15" customHeight="1" x14ac:dyDescent="0.25">
      <c r="K280" t="s">
        <v>166</v>
      </c>
      <c r="L280" t="s">
        <v>167</v>
      </c>
      <c r="Q280" t="s">
        <v>207</v>
      </c>
    </row>
    <row r="281" spans="3:20" ht="15" customHeight="1" x14ac:dyDescent="0.25">
      <c r="C281">
        <v>6</v>
      </c>
      <c r="D281" t="s">
        <v>208</v>
      </c>
      <c r="K281"/>
    </row>
    <row r="282" spans="3:20" ht="15" customHeight="1" x14ac:dyDescent="0.25">
      <c r="K282" t="s">
        <v>209</v>
      </c>
    </row>
    <row r="283" spans="3:20" ht="15" customHeight="1" x14ac:dyDescent="0.25">
      <c r="C283">
        <v>7</v>
      </c>
      <c r="D283" t="s">
        <v>210</v>
      </c>
      <c r="K283"/>
    </row>
    <row r="284" spans="3:20" ht="15" customHeight="1" x14ac:dyDescent="0.25">
      <c r="K284" t="s">
        <v>211</v>
      </c>
      <c r="O284" t="s">
        <v>1</v>
      </c>
    </row>
    <row r="285" spans="3:20" ht="15" customHeight="1" x14ac:dyDescent="0.25">
      <c r="K285" s="83" t="s">
        <v>28</v>
      </c>
      <c r="O285" s="66">
        <v>3</v>
      </c>
      <c r="P285" s="84"/>
      <c r="Q285" s="66"/>
      <c r="R285" s="66"/>
      <c r="S285" s="66"/>
      <c r="T285" s="66"/>
    </row>
    <row r="286" spans="3:20" ht="15" customHeight="1" x14ac:dyDescent="0.25">
      <c r="K286" s="83" t="s">
        <v>212</v>
      </c>
      <c r="O286" s="66">
        <v>1</v>
      </c>
      <c r="P286" s="84"/>
      <c r="Q286" s="66"/>
      <c r="R286" s="66"/>
      <c r="S286" s="66"/>
      <c r="T286" s="66"/>
    </row>
    <row r="287" spans="3:20" ht="15" customHeight="1" x14ac:dyDescent="0.25">
      <c r="K287" s="83" t="s">
        <v>213</v>
      </c>
      <c r="O287" s="66">
        <v>1</v>
      </c>
      <c r="P287" s="66"/>
      <c r="Q287" s="66"/>
      <c r="R287" s="66"/>
      <c r="S287" s="66"/>
      <c r="T287" s="66"/>
    </row>
    <row r="288" spans="3:20" ht="15" customHeight="1" x14ac:dyDescent="0.25">
      <c r="K288" s="83" t="s">
        <v>35</v>
      </c>
      <c r="L288" s="85"/>
      <c r="M288" s="7"/>
      <c r="N288" s="7"/>
      <c r="O288" s="86">
        <v>1</v>
      </c>
      <c r="P288" s="84"/>
      <c r="Q288" s="66"/>
      <c r="R288" s="66"/>
      <c r="S288" s="66"/>
      <c r="T288" s="66"/>
    </row>
    <row r="289" spans="8:30" ht="15" customHeight="1" x14ac:dyDescent="0.25">
      <c r="J289" s="7"/>
      <c r="K289" s="82"/>
      <c r="O289" s="66"/>
      <c r="P289" s="66"/>
      <c r="Q289" s="86"/>
      <c r="R289" s="86"/>
      <c r="S289" s="66"/>
      <c r="T289" s="66"/>
    </row>
    <row r="290" spans="8:30" ht="15" customHeight="1" x14ac:dyDescent="0.25">
      <c r="J290" s="7"/>
      <c r="P290" s="84"/>
      <c r="Q290" s="86"/>
      <c r="R290" s="86"/>
      <c r="S290" s="66"/>
      <c r="T290" s="66"/>
    </row>
    <row r="291" spans="8:30" ht="15" customHeight="1" x14ac:dyDescent="0.25">
      <c r="J291" s="7"/>
      <c r="K291"/>
      <c r="O291" s="66"/>
      <c r="P291" s="66"/>
      <c r="Q291" s="86"/>
      <c r="R291" s="86"/>
      <c r="S291" s="66"/>
      <c r="T291" s="66"/>
    </row>
    <row r="292" spans="8:30" ht="15" customHeight="1" x14ac:dyDescent="0.25">
      <c r="J292" s="7"/>
      <c r="K292"/>
    </row>
    <row r="293" spans="8:30" ht="15" customHeight="1" x14ac:dyDescent="0.25">
      <c r="J293" s="7"/>
      <c r="K293"/>
    </row>
    <row r="294" spans="8:30" ht="15" customHeight="1" x14ac:dyDescent="0.25">
      <c r="J294" s="7"/>
      <c r="K294"/>
    </row>
    <row r="295" spans="8:30" ht="15" customHeight="1" x14ac:dyDescent="0.25">
      <c r="J295" s="7"/>
      <c r="K295"/>
    </row>
    <row r="296" spans="8:30" ht="88.5" customHeight="1" x14ac:dyDescent="0.25">
      <c r="J296" s="7"/>
      <c r="K296"/>
      <c r="P296" s="87" t="s">
        <v>22</v>
      </c>
      <c r="Q296" s="87" t="s">
        <v>21</v>
      </c>
      <c r="R296" s="88" t="s">
        <v>19</v>
      </c>
      <c r="S296" s="87" t="s">
        <v>20</v>
      </c>
      <c r="T296" s="87" t="s">
        <v>18</v>
      </c>
      <c r="U296" s="87"/>
      <c r="AD296" t="s">
        <v>214</v>
      </c>
    </row>
    <row r="297" spans="8:30" ht="15" customHeight="1" x14ac:dyDescent="0.25">
      <c r="H297" t="s">
        <v>215</v>
      </c>
      <c r="J297" s="7"/>
      <c r="K297" s="83" t="s">
        <v>30</v>
      </c>
      <c r="L297" s="7"/>
      <c r="M297" s="7"/>
      <c r="N297" s="7"/>
      <c r="O297" s="86">
        <v>1</v>
      </c>
      <c r="P297" s="84">
        <v>1</v>
      </c>
      <c r="Q297" s="86"/>
      <c r="R297" s="89"/>
      <c r="S297" s="86">
        <v>1</v>
      </c>
      <c r="T297" s="86"/>
      <c r="U297" s="7"/>
    </row>
    <row r="298" spans="8:30" ht="15" customHeight="1" x14ac:dyDescent="0.25">
      <c r="H298" t="s">
        <v>216</v>
      </c>
      <c r="J298" s="7"/>
      <c r="K298" s="83" t="s">
        <v>31</v>
      </c>
      <c r="L298" s="7"/>
      <c r="M298" s="7"/>
      <c r="N298" s="7"/>
      <c r="O298" s="86">
        <v>1</v>
      </c>
      <c r="P298" s="86"/>
      <c r="Q298" s="84">
        <v>1</v>
      </c>
      <c r="R298" s="89">
        <v>1</v>
      </c>
      <c r="S298" s="86"/>
      <c r="T298" s="86"/>
      <c r="U298" s="7"/>
    </row>
    <row r="299" spans="8:30" ht="15" customHeight="1" x14ac:dyDescent="0.25">
      <c r="H299" t="s">
        <v>217</v>
      </c>
      <c r="J299" s="7"/>
      <c r="K299" s="83" t="s">
        <v>32</v>
      </c>
      <c r="L299" s="7"/>
      <c r="M299" s="7"/>
      <c r="N299" s="7"/>
      <c r="O299" s="86">
        <v>1</v>
      </c>
      <c r="P299" s="84">
        <v>1</v>
      </c>
      <c r="Q299" s="86"/>
      <c r="R299" s="89"/>
      <c r="S299" s="86"/>
      <c r="T299" s="86">
        <v>1</v>
      </c>
      <c r="U299" s="7"/>
    </row>
    <row r="300" spans="8:30" ht="15" customHeight="1" x14ac:dyDescent="0.25">
      <c r="H300" t="s">
        <v>218</v>
      </c>
      <c r="J300" s="7"/>
      <c r="K300" s="83" t="s">
        <v>33</v>
      </c>
      <c r="L300" s="7"/>
      <c r="M300" s="7"/>
      <c r="N300" s="7"/>
      <c r="O300" s="86">
        <v>1</v>
      </c>
      <c r="P300" s="84">
        <v>1</v>
      </c>
      <c r="Q300" s="86">
        <v>1</v>
      </c>
      <c r="R300" s="89"/>
      <c r="S300" s="86"/>
      <c r="T300" s="86">
        <v>1</v>
      </c>
      <c r="U300" s="7"/>
    </row>
    <row r="301" spans="8:30" ht="15" customHeight="1" x14ac:dyDescent="0.25">
      <c r="J301" s="7"/>
      <c r="K301" s="83" t="s">
        <v>36</v>
      </c>
      <c r="L301" s="7"/>
      <c r="M301" s="7"/>
      <c r="N301" s="7"/>
      <c r="O301" s="86">
        <v>1</v>
      </c>
      <c r="P301" s="86">
        <v>1</v>
      </c>
      <c r="Q301" s="86">
        <v>1</v>
      </c>
      <c r="R301" s="90">
        <v>1</v>
      </c>
      <c r="S301" s="86"/>
      <c r="T301" s="86"/>
      <c r="U301" s="7"/>
    </row>
    <row r="302" spans="8:30" ht="15" customHeight="1" x14ac:dyDescent="0.25">
      <c r="J302" s="7"/>
      <c r="K302" s="83" t="s">
        <v>37</v>
      </c>
      <c r="L302" s="7"/>
      <c r="M302" s="7"/>
      <c r="N302" s="7"/>
      <c r="O302" s="86">
        <v>1</v>
      </c>
      <c r="P302" s="86"/>
      <c r="Q302" s="86">
        <v>1</v>
      </c>
      <c r="R302" s="90">
        <v>1</v>
      </c>
      <c r="S302" s="86"/>
      <c r="T302" s="86"/>
      <c r="U302" s="7"/>
    </row>
    <row r="303" spans="8:30" ht="15" customHeight="1" x14ac:dyDescent="0.25">
      <c r="J303" s="7"/>
      <c r="K303" s="83"/>
      <c r="O303" s="66"/>
      <c r="P303" s="86"/>
      <c r="Q303" s="86"/>
      <c r="R303" s="89"/>
      <c r="S303" s="86"/>
      <c r="T303" s="86"/>
      <c r="U303" s="7"/>
    </row>
    <row r="304" spans="8:30" ht="15" customHeight="1" x14ac:dyDescent="0.25">
      <c r="J304" s="7"/>
      <c r="K304" s="83" t="s">
        <v>29</v>
      </c>
      <c r="L304" s="7"/>
      <c r="M304" s="7"/>
      <c r="N304" s="7"/>
      <c r="O304" s="86">
        <v>2</v>
      </c>
      <c r="P304" s="86">
        <v>2</v>
      </c>
      <c r="Q304" s="86">
        <v>2</v>
      </c>
      <c r="R304" s="90">
        <v>2</v>
      </c>
      <c r="S304" s="86"/>
      <c r="T304" s="86"/>
      <c r="U304" s="7"/>
    </row>
    <row r="305" spans="10:30" ht="15" customHeight="1" x14ac:dyDescent="0.25">
      <c r="J305" s="7"/>
      <c r="K305" s="83" t="s">
        <v>24</v>
      </c>
      <c r="L305" s="7"/>
      <c r="M305" s="7"/>
      <c r="N305" s="7"/>
      <c r="O305" s="86">
        <v>4</v>
      </c>
      <c r="P305" s="86">
        <v>4</v>
      </c>
      <c r="Q305" s="86">
        <v>4</v>
      </c>
      <c r="R305" s="90"/>
      <c r="S305" s="86"/>
      <c r="T305" s="86">
        <v>4</v>
      </c>
      <c r="U305" s="86"/>
    </row>
    <row r="306" spans="10:30" ht="15" customHeight="1" x14ac:dyDescent="0.25">
      <c r="J306" s="7"/>
      <c r="K306" s="83" t="s">
        <v>26</v>
      </c>
      <c r="L306" s="7"/>
      <c r="M306" s="7"/>
      <c r="N306" s="7"/>
      <c r="O306" s="86">
        <v>4</v>
      </c>
      <c r="P306" s="86">
        <v>4</v>
      </c>
      <c r="Q306" s="86">
        <v>4</v>
      </c>
      <c r="R306" s="90">
        <v>4</v>
      </c>
      <c r="S306" s="86"/>
      <c r="T306" s="86"/>
      <c r="U306" s="7"/>
    </row>
    <row r="307" spans="10:30" ht="15" customHeight="1" x14ac:dyDescent="0.25">
      <c r="J307" s="7"/>
      <c r="K307" s="83" t="s">
        <v>27</v>
      </c>
      <c r="L307" s="7"/>
      <c r="M307" s="7"/>
      <c r="N307" s="7"/>
      <c r="O307" s="86">
        <v>4</v>
      </c>
      <c r="P307" s="84">
        <v>4</v>
      </c>
      <c r="Q307" s="86">
        <v>4</v>
      </c>
      <c r="R307" s="89"/>
      <c r="S307" s="86"/>
      <c r="T307" s="86">
        <v>4</v>
      </c>
      <c r="U307" s="7"/>
    </row>
    <row r="308" spans="10:30" ht="15" customHeight="1" x14ac:dyDescent="0.25">
      <c r="J308" s="7"/>
      <c r="K308" s="83" t="s">
        <v>25</v>
      </c>
      <c r="L308" s="85"/>
      <c r="M308" s="7"/>
      <c r="N308" s="7"/>
      <c r="O308" s="86">
        <v>4</v>
      </c>
      <c r="P308" s="84">
        <v>4</v>
      </c>
      <c r="Q308" s="86">
        <v>4</v>
      </c>
      <c r="R308" s="89"/>
      <c r="S308" s="86">
        <v>4</v>
      </c>
      <c r="T308" s="86"/>
      <c r="U308" s="7"/>
    </row>
    <row r="309" spans="10:30" ht="15" customHeight="1" x14ac:dyDescent="0.25">
      <c r="J309" s="7"/>
      <c r="K309" s="83" t="s">
        <v>23</v>
      </c>
      <c r="L309" s="7"/>
      <c r="M309" s="7"/>
      <c r="N309" s="7"/>
      <c r="O309" s="86">
        <v>5</v>
      </c>
      <c r="P309" s="86"/>
      <c r="Q309" s="84">
        <v>5</v>
      </c>
      <c r="R309" s="89"/>
      <c r="S309" s="86"/>
      <c r="T309" s="86">
        <v>5</v>
      </c>
      <c r="U309" s="7"/>
    </row>
    <row r="310" spans="10:30" ht="15" customHeight="1" x14ac:dyDescent="0.25">
      <c r="J310" s="7"/>
      <c r="K310" s="83" t="s">
        <v>34</v>
      </c>
      <c r="L310" s="85"/>
      <c r="M310" s="7"/>
      <c r="N310" s="7"/>
      <c r="O310" s="86">
        <v>1</v>
      </c>
      <c r="P310" s="86">
        <v>1</v>
      </c>
      <c r="Q310" s="86">
        <v>1</v>
      </c>
      <c r="R310" s="89"/>
      <c r="S310" s="86">
        <v>1</v>
      </c>
      <c r="T310" s="86"/>
      <c r="U310" s="7"/>
    </row>
    <row r="311" spans="10:30" ht="15" customHeight="1" x14ac:dyDescent="0.25">
      <c r="J311" s="7"/>
      <c r="K311" s="91"/>
      <c r="L311" s="7"/>
      <c r="M311" s="7"/>
      <c r="N311" s="92" t="s">
        <v>38</v>
      </c>
      <c r="O311" s="92"/>
      <c r="P311" s="93">
        <f>SUM(P297:P310)</f>
        <v>23</v>
      </c>
      <c r="Q311" s="93">
        <f>SUM(Q297:Q310)</f>
        <v>28</v>
      </c>
      <c r="R311" s="94">
        <f>SUM(R297:R310)</f>
        <v>9</v>
      </c>
      <c r="S311" s="93">
        <f>SUM(S297:S310)</f>
        <v>6</v>
      </c>
      <c r="T311" s="93">
        <f>SUM(T297:T310)</f>
        <v>15</v>
      </c>
      <c r="U311" s="93"/>
    </row>
    <row r="312" spans="10:30" ht="15" customHeight="1" x14ac:dyDescent="0.25">
      <c r="J312" s="7"/>
      <c r="K312" s="91"/>
      <c r="L312" s="7"/>
      <c r="M312" s="7"/>
      <c r="N312" s="7"/>
      <c r="O312" s="7"/>
      <c r="P312" s="86"/>
      <c r="Q312" s="86"/>
      <c r="R312" s="86"/>
      <c r="S312" s="86"/>
      <c r="T312" s="86"/>
      <c r="U312" s="86"/>
    </row>
    <row r="313" spans="10:30" ht="15" customHeight="1" x14ac:dyDescent="0.25">
      <c r="J313" s="7"/>
      <c r="K313" s="91"/>
      <c r="O313" s="7"/>
      <c r="R313" t="s">
        <v>219</v>
      </c>
      <c r="S313" t="s">
        <v>219</v>
      </c>
      <c r="T313" t="s">
        <v>219</v>
      </c>
      <c r="AD313" t="s">
        <v>214</v>
      </c>
    </row>
    <row r="314" spans="10:30" ht="15" customHeight="1" x14ac:dyDescent="0.25">
      <c r="J314" s="7"/>
      <c r="K314" s="91" t="s">
        <v>220</v>
      </c>
      <c r="O314" s="7"/>
      <c r="P314" s="86"/>
      <c r="Q314" s="66"/>
      <c r="R314" s="86"/>
      <c r="S314" s="66"/>
      <c r="T314" s="66"/>
    </row>
    <row r="315" spans="10:30" ht="15" customHeight="1" x14ac:dyDescent="0.25">
      <c r="J315" s="7"/>
      <c r="K315" s="91" t="s">
        <v>221</v>
      </c>
      <c r="L315">
        <v>6</v>
      </c>
      <c r="O315" s="7" t="s">
        <v>222</v>
      </c>
      <c r="P315" s="86">
        <v>15</v>
      </c>
      <c r="Q315" s="86"/>
      <c r="R315" s="86"/>
      <c r="S315" s="66"/>
      <c r="T315" s="66"/>
    </row>
    <row r="316" spans="10:30" ht="15" customHeight="1" x14ac:dyDescent="0.25">
      <c r="J316" s="7"/>
      <c r="K316" s="91" t="s">
        <v>223</v>
      </c>
      <c r="L316">
        <f>SUM(O297:O310)</f>
        <v>30</v>
      </c>
      <c r="O316" s="7" t="s">
        <v>224</v>
      </c>
      <c r="P316" s="86">
        <v>9</v>
      </c>
      <c r="Q316" s="86"/>
      <c r="R316" s="86"/>
      <c r="S316" s="66"/>
      <c r="T316" s="66"/>
    </row>
    <row r="317" spans="10:30" ht="15" customHeight="1" x14ac:dyDescent="0.25">
      <c r="J317" s="7"/>
      <c r="K317" s="91"/>
      <c r="O317" s="7" t="s">
        <v>225</v>
      </c>
      <c r="P317" s="86">
        <v>6</v>
      </c>
      <c r="Q317" s="86"/>
      <c r="R317" s="86"/>
      <c r="S317" s="66"/>
      <c r="T317" s="66"/>
    </row>
    <row r="318" spans="10:30" ht="15" customHeight="1" x14ac:dyDescent="0.25">
      <c r="J318" s="7"/>
      <c r="K318" s="91"/>
      <c r="O318" s="7"/>
      <c r="P318" s="86"/>
      <c r="Q318" s="86"/>
      <c r="R318" s="86"/>
      <c r="S318" s="66"/>
      <c r="T318" s="66"/>
    </row>
    <row r="319" spans="10:30" ht="15" customHeight="1" x14ac:dyDescent="0.25">
      <c r="J319" s="7"/>
      <c r="K319" s="91"/>
      <c r="O319" s="95"/>
      <c r="P319" s="86"/>
      <c r="Q319" s="86"/>
      <c r="R319" s="86"/>
      <c r="S319" s="66"/>
      <c r="T319" s="66"/>
    </row>
    <row r="320" spans="10:30" ht="15" customHeight="1" x14ac:dyDescent="0.25">
      <c r="J320" s="7"/>
      <c r="K320" s="91"/>
      <c r="O320" s="7"/>
      <c r="P320" s="86"/>
      <c r="Q320" s="86"/>
      <c r="R320" s="86"/>
      <c r="S320" s="66"/>
      <c r="T320" s="66"/>
    </row>
    <row r="321" spans="10:18" ht="15" customHeight="1" x14ac:dyDescent="0.25">
      <c r="J321" s="7"/>
      <c r="K321" s="91"/>
      <c r="L321" s="7" t="s">
        <v>226</v>
      </c>
      <c r="M321" s="7"/>
      <c r="N321" s="7"/>
      <c r="O321" s="7"/>
      <c r="P321" s="7"/>
      <c r="Q321" s="7"/>
      <c r="R321" s="7"/>
    </row>
    <row r="322" spans="10:18" ht="15" customHeight="1" x14ac:dyDescent="0.25">
      <c r="J322" s="7"/>
      <c r="K322" s="91"/>
      <c r="L322" s="7"/>
      <c r="M322" s="7"/>
      <c r="N322" s="7"/>
      <c r="O322" s="7"/>
      <c r="P322" s="7"/>
      <c r="Q322" s="7"/>
      <c r="R322" s="7"/>
    </row>
    <row r="323" spans="10:18" ht="15" customHeight="1" x14ac:dyDescent="0.25">
      <c r="J323" s="7"/>
      <c r="K323" s="91"/>
      <c r="L323" s="7"/>
      <c r="M323" s="7"/>
      <c r="N323" s="7"/>
      <c r="O323" s="7"/>
      <c r="P323" s="7"/>
      <c r="Q323" s="7"/>
      <c r="R323" s="7"/>
    </row>
    <row r="324" spans="10:18" ht="15" customHeight="1" x14ac:dyDescent="0.25">
      <c r="J324" s="7"/>
      <c r="K324" s="91"/>
      <c r="L324" s="7"/>
      <c r="M324" s="7"/>
      <c r="N324" s="7"/>
      <c r="O324" s="7"/>
      <c r="P324" s="7"/>
      <c r="Q324" s="7"/>
      <c r="R324" s="7"/>
    </row>
    <row r="325" spans="10:18" ht="15" customHeight="1" x14ac:dyDescent="0.25">
      <c r="J325" s="7"/>
      <c r="K325" s="91"/>
      <c r="L325" s="7"/>
      <c r="M325" s="7"/>
      <c r="N325" s="7"/>
      <c r="O325" s="7"/>
      <c r="P325" s="7"/>
      <c r="Q325" s="7"/>
      <c r="R325" s="7"/>
    </row>
    <row r="326" spans="10:18" ht="15" customHeight="1" x14ac:dyDescent="0.25">
      <c r="J326" s="7"/>
      <c r="K326" s="91"/>
      <c r="L326" s="7"/>
      <c r="M326" s="7"/>
      <c r="N326" s="7"/>
      <c r="O326" s="7"/>
      <c r="P326" s="7"/>
      <c r="Q326" s="7"/>
      <c r="R326" s="7"/>
    </row>
    <row r="327" spans="10:18" ht="15" customHeight="1" x14ac:dyDescent="0.25">
      <c r="J327" s="7"/>
      <c r="K327" s="91"/>
      <c r="L327" s="7"/>
      <c r="M327" s="7"/>
      <c r="N327" s="7"/>
      <c r="O327" s="7"/>
      <c r="P327" s="7"/>
      <c r="Q327" s="7"/>
      <c r="R327" s="7"/>
    </row>
    <row r="328" spans="10:18" ht="15" customHeight="1" x14ac:dyDescent="0.25">
      <c r="J328" s="7"/>
      <c r="K328" s="91"/>
      <c r="L328" s="7"/>
      <c r="M328" s="7"/>
      <c r="N328" s="7"/>
      <c r="O328" s="7"/>
      <c r="P328" s="7"/>
      <c r="Q328" s="7"/>
      <c r="R328" s="7"/>
    </row>
    <row r="329" spans="10:18" ht="15" customHeight="1" x14ac:dyDescent="0.25">
      <c r="J329" s="7"/>
      <c r="K329" s="91"/>
      <c r="L329" s="7"/>
      <c r="M329" s="7"/>
      <c r="N329" s="7"/>
      <c r="O329" s="7"/>
      <c r="P329" s="7"/>
      <c r="Q329" s="7"/>
      <c r="R329" s="7"/>
    </row>
    <row r="330" spans="10:18" ht="15" customHeight="1" x14ac:dyDescent="0.25">
      <c r="J330" s="7"/>
      <c r="L330" s="7"/>
      <c r="M330" s="7"/>
      <c r="N330" s="7"/>
      <c r="O330" s="7"/>
      <c r="P330" s="7"/>
      <c r="Q330" s="7"/>
      <c r="R330" s="7"/>
    </row>
    <row r="331" spans="10:18" ht="15" customHeight="1" x14ac:dyDescent="0.25">
      <c r="J331" s="7"/>
      <c r="K331" s="91"/>
      <c r="L331" s="7"/>
      <c r="M331" s="7"/>
      <c r="N331" s="7"/>
      <c r="O331" s="7"/>
      <c r="P331" s="7"/>
      <c r="Q331" s="7"/>
      <c r="R331" s="7"/>
    </row>
    <row r="332" spans="10:18" ht="15" customHeight="1" x14ac:dyDescent="0.25">
      <c r="J332" s="7"/>
      <c r="K332" s="91"/>
      <c r="L332" s="7"/>
      <c r="M332" s="7"/>
      <c r="N332" s="7"/>
      <c r="O332" s="7"/>
      <c r="P332" s="7"/>
      <c r="Q332" s="7"/>
      <c r="R332" s="7"/>
    </row>
    <row r="333" spans="10:18" ht="15" customHeight="1" x14ac:dyDescent="0.25">
      <c r="J333" s="7"/>
      <c r="L333" s="7"/>
      <c r="M333" s="7"/>
      <c r="N333" s="7"/>
      <c r="O333" s="7"/>
      <c r="P333" s="7"/>
      <c r="Q333" s="7"/>
      <c r="R333" s="7"/>
    </row>
    <row r="334" spans="10:18" ht="15" customHeight="1" x14ac:dyDescent="0.25">
      <c r="J334" s="7"/>
      <c r="K334" s="91"/>
      <c r="L334" s="7"/>
      <c r="M334" s="7"/>
      <c r="N334" s="7"/>
      <c r="O334" s="7"/>
      <c r="P334" s="7"/>
      <c r="Q334" s="7"/>
      <c r="R334" s="7"/>
    </row>
    <row r="335" spans="10:18" ht="15" customHeight="1" x14ac:dyDescent="0.25">
      <c r="J335" s="7"/>
      <c r="K335" s="91"/>
      <c r="L335" s="7"/>
      <c r="M335" s="7"/>
      <c r="N335" s="7"/>
      <c r="O335" s="7"/>
      <c r="P335" s="7"/>
      <c r="Q335" s="7"/>
      <c r="R335" s="7"/>
    </row>
    <row r="336" spans="10:18" ht="15" customHeight="1" x14ac:dyDescent="0.25">
      <c r="J336" s="7"/>
      <c r="K336" s="91"/>
      <c r="L336" s="7"/>
      <c r="M336" s="7"/>
      <c r="N336" s="7"/>
      <c r="O336" s="7"/>
      <c r="P336" s="7"/>
      <c r="Q336" s="7"/>
      <c r="R336" s="7"/>
    </row>
    <row r="337" spans="10:28" ht="15" customHeight="1" x14ac:dyDescent="0.25">
      <c r="J337" s="7"/>
      <c r="K337" s="91"/>
      <c r="L337" s="7"/>
      <c r="M337" s="7"/>
      <c r="N337" s="7"/>
      <c r="O337" s="7"/>
      <c r="P337" s="7"/>
      <c r="Q337" s="7"/>
      <c r="R337" s="7"/>
    </row>
    <row r="338" spans="10:28" ht="15" customHeight="1" x14ac:dyDescent="0.25">
      <c r="J338" s="7"/>
      <c r="L338" s="7"/>
      <c r="M338" s="7"/>
      <c r="N338" s="7"/>
      <c r="O338" s="7"/>
      <c r="P338" s="7"/>
      <c r="Q338" s="7"/>
      <c r="R338" s="7"/>
    </row>
    <row r="339" spans="10:28" ht="15" customHeight="1" x14ac:dyDescent="0.25">
      <c r="J339" s="7"/>
      <c r="L339" s="7"/>
      <c r="M339" s="7"/>
      <c r="N339" s="7"/>
      <c r="O339" s="7"/>
      <c r="P339" s="7"/>
      <c r="Q339" s="7"/>
      <c r="R339" s="7"/>
    </row>
    <row r="340" spans="10:28" ht="15" customHeight="1" x14ac:dyDescent="0.25">
      <c r="K340" t="s">
        <v>227</v>
      </c>
    </row>
    <row r="341" spans="10:28" ht="15" customHeight="1" x14ac:dyDescent="0.25">
      <c r="K341" t="s">
        <v>228</v>
      </c>
    </row>
    <row r="342" spans="10:28" ht="15" customHeight="1" x14ac:dyDescent="0.25">
      <c r="K342"/>
    </row>
    <row r="343" spans="10:28" ht="15" customHeight="1" x14ac:dyDescent="0.25">
      <c r="J343" s="48">
        <v>6</v>
      </c>
      <c r="K343" s="48" t="s">
        <v>208</v>
      </c>
      <c r="N343" t="s">
        <v>210</v>
      </c>
    </row>
    <row r="344" spans="10:28" ht="15" customHeight="1" x14ac:dyDescent="0.25">
      <c r="K344" t="s">
        <v>229</v>
      </c>
      <c r="L344" t="s">
        <v>230</v>
      </c>
    </row>
    <row r="345" spans="10:28" ht="15" customHeight="1" x14ac:dyDescent="0.25">
      <c r="K345"/>
    </row>
    <row r="346" spans="10:28" ht="15" customHeight="1" x14ac:dyDescent="0.25">
      <c r="K346"/>
    </row>
    <row r="347" spans="10:28" ht="15" customHeight="1" x14ac:dyDescent="0.25">
      <c r="K347" s="92" t="s">
        <v>208</v>
      </c>
    </row>
    <row r="348" spans="10:28" ht="15" customHeight="1" x14ac:dyDescent="0.25">
      <c r="K348" s="49" t="s">
        <v>231</v>
      </c>
      <c r="U348" s="96" t="s">
        <v>232</v>
      </c>
      <c r="V348" s="96"/>
      <c r="W348" s="96"/>
      <c r="Y348" s="97" t="s">
        <v>233</v>
      </c>
      <c r="Z348" s="97"/>
      <c r="AA348" s="97"/>
      <c r="AB348" s="97"/>
    </row>
    <row r="349" spans="10:28" ht="15" customHeight="1" x14ac:dyDescent="0.25">
      <c r="K349" s="95"/>
      <c r="L349" s="7"/>
      <c r="M349" s="7" t="s">
        <v>234</v>
      </c>
      <c r="N349" s="7" t="s">
        <v>235</v>
      </c>
      <c r="O349" s="7" t="s">
        <v>236</v>
      </c>
      <c r="P349" s="7" t="s">
        <v>237</v>
      </c>
      <c r="U349" t="s">
        <v>238</v>
      </c>
      <c r="V349" t="s">
        <v>236</v>
      </c>
      <c r="Y349" t="s">
        <v>238</v>
      </c>
      <c r="Z349" t="str">
        <f>P349</f>
        <v>%schlecht</v>
      </c>
    </row>
    <row r="350" spans="10:28" ht="15" customHeight="1" x14ac:dyDescent="0.25">
      <c r="K350" s="7" t="s">
        <v>86</v>
      </c>
      <c r="L350" s="7">
        <v>18</v>
      </c>
      <c r="M350" s="7">
        <v>12</v>
      </c>
      <c r="N350" s="7">
        <v>3</v>
      </c>
      <c r="O350" s="98">
        <f t="shared" ref="O350:P353" si="4">100*(M350/$L350)</f>
        <v>66.666666666666657</v>
      </c>
      <c r="P350" s="98">
        <f t="shared" si="4"/>
        <v>16.666666666666664</v>
      </c>
      <c r="U350" s="7" t="s">
        <v>86</v>
      </c>
      <c r="V350" s="50">
        <f>O350</f>
        <v>66.666666666666657</v>
      </c>
      <c r="Y350" s="7" t="s">
        <v>86</v>
      </c>
      <c r="Z350" s="50">
        <f>P350</f>
        <v>16.666666666666664</v>
      </c>
    </row>
    <row r="351" spans="10:28" ht="15" customHeight="1" x14ac:dyDescent="0.25">
      <c r="K351" s="7" t="s">
        <v>87</v>
      </c>
      <c r="L351" s="7">
        <v>23</v>
      </c>
      <c r="M351" s="7">
        <v>20</v>
      </c>
      <c r="N351" s="7">
        <v>2</v>
      </c>
      <c r="O351" s="98">
        <f t="shared" si="4"/>
        <v>86.956521739130437</v>
      </c>
      <c r="P351" s="98">
        <f t="shared" si="4"/>
        <v>8.695652173913043</v>
      </c>
      <c r="U351" s="7" t="s">
        <v>87</v>
      </c>
      <c r="V351" s="50">
        <f>O351</f>
        <v>86.956521739130437</v>
      </c>
      <c r="Y351" s="7" t="s">
        <v>87</v>
      </c>
      <c r="Z351" s="50">
        <f>P351</f>
        <v>8.695652173913043</v>
      </c>
    </row>
    <row r="352" spans="10:28" ht="15" customHeight="1" x14ac:dyDescent="0.25">
      <c r="K352" s="7" t="s">
        <v>88</v>
      </c>
      <c r="L352" s="7">
        <v>7</v>
      </c>
      <c r="M352" s="7">
        <v>6</v>
      </c>
      <c r="N352" s="7">
        <v>1</v>
      </c>
      <c r="O352" s="98">
        <f t="shared" si="4"/>
        <v>85.714285714285708</v>
      </c>
      <c r="P352" s="98">
        <f t="shared" si="4"/>
        <v>14.285714285714285</v>
      </c>
      <c r="U352" s="7" t="s">
        <v>88</v>
      </c>
      <c r="V352" s="50">
        <f>O352</f>
        <v>85.714285714285708</v>
      </c>
      <c r="Y352" s="7" t="s">
        <v>88</v>
      </c>
      <c r="Z352" s="50">
        <f>P352</f>
        <v>14.285714285714285</v>
      </c>
    </row>
    <row r="353" spans="11:26" ht="15" customHeight="1" x14ac:dyDescent="0.25">
      <c r="K353" s="7" t="s">
        <v>89</v>
      </c>
      <c r="L353" s="7">
        <v>9</v>
      </c>
      <c r="M353" s="7">
        <v>8</v>
      </c>
      <c r="N353" s="7">
        <v>0</v>
      </c>
      <c r="O353" s="98">
        <f t="shared" si="4"/>
        <v>88.888888888888886</v>
      </c>
      <c r="P353" s="98">
        <f t="shared" si="4"/>
        <v>0</v>
      </c>
      <c r="U353" s="7" t="s">
        <v>89</v>
      </c>
      <c r="V353" s="50">
        <f>O353</f>
        <v>88.888888888888886</v>
      </c>
      <c r="Y353" s="7" t="s">
        <v>89</v>
      </c>
      <c r="Z353" s="50">
        <f>P353</f>
        <v>0</v>
      </c>
    </row>
    <row r="354" spans="11:26" ht="15" customHeight="1" x14ac:dyDescent="0.25">
      <c r="K354" s="92" t="s">
        <v>239</v>
      </c>
      <c r="L354" s="92"/>
      <c r="M354" s="92"/>
      <c r="N354" s="92"/>
      <c r="O354" s="99">
        <f>SUM(O350:O353)/4</f>
        <v>82.056590752242926</v>
      </c>
      <c r="P354" s="99">
        <f>SUM(P350:P353)/4</f>
        <v>9.9120082815734989</v>
      </c>
    </row>
    <row r="355" spans="11:26" ht="15" customHeight="1" x14ac:dyDescent="0.25">
      <c r="K355" s="92"/>
      <c r="L355" s="92"/>
      <c r="M355" s="92"/>
      <c r="N355" s="92"/>
      <c r="O355" s="99"/>
      <c r="P355" s="99"/>
    </row>
    <row r="356" spans="11:26" ht="15" customHeight="1" x14ac:dyDescent="0.25">
      <c r="K356"/>
    </row>
    <row r="357" spans="11:26" ht="15" customHeight="1" x14ac:dyDescent="0.25">
      <c r="K357" s="100" t="s">
        <v>240</v>
      </c>
      <c r="L357" s="64"/>
      <c r="P357" s="101" t="s">
        <v>241</v>
      </c>
      <c r="Q357" s="101"/>
      <c r="R357" s="101"/>
      <c r="S357" s="101"/>
      <c r="T357" s="102"/>
      <c r="U357" s="102"/>
      <c r="V357" s="102"/>
    </row>
    <row r="358" spans="11:26" ht="15" customHeight="1" x14ac:dyDescent="0.25">
      <c r="K358" t="s">
        <v>242</v>
      </c>
      <c r="L358">
        <v>2</v>
      </c>
      <c r="P358" t="s">
        <v>243</v>
      </c>
      <c r="V358">
        <v>4</v>
      </c>
    </row>
    <row r="359" spans="11:26" ht="15" customHeight="1" x14ac:dyDescent="0.25">
      <c r="K359" t="s">
        <v>244</v>
      </c>
      <c r="L359">
        <v>5</v>
      </c>
      <c r="P359" t="s">
        <v>245</v>
      </c>
      <c r="V359">
        <v>4</v>
      </c>
      <c r="W359" t="s">
        <v>246</v>
      </c>
    </row>
    <row r="360" spans="11:26" ht="15" customHeight="1" x14ac:dyDescent="0.25">
      <c r="K360" s="103" t="s">
        <v>247</v>
      </c>
      <c r="L360">
        <v>1</v>
      </c>
      <c r="P360" t="s">
        <v>248</v>
      </c>
      <c r="V360">
        <v>1</v>
      </c>
    </row>
    <row r="361" spans="11:26" ht="15" customHeight="1" x14ac:dyDescent="0.25">
      <c r="K361" t="s">
        <v>249</v>
      </c>
      <c r="L361">
        <v>1</v>
      </c>
      <c r="P361" t="s">
        <v>250</v>
      </c>
      <c r="V361">
        <v>1</v>
      </c>
    </row>
    <row r="362" spans="11:26" ht="15" customHeight="1" x14ac:dyDescent="0.25">
      <c r="K362"/>
      <c r="P362" t="s">
        <v>251</v>
      </c>
      <c r="V362">
        <v>1</v>
      </c>
    </row>
    <row r="363" spans="11:26" ht="15" customHeight="1" x14ac:dyDescent="0.25">
      <c r="K363" s="100" t="s">
        <v>252</v>
      </c>
      <c r="L363" s="100"/>
      <c r="P363" t="s">
        <v>253</v>
      </c>
      <c r="V363">
        <v>1</v>
      </c>
    </row>
    <row r="364" spans="11:26" ht="15" customHeight="1" x14ac:dyDescent="0.25">
      <c r="K364" t="s">
        <v>254</v>
      </c>
      <c r="L364">
        <v>3</v>
      </c>
      <c r="P364" t="s">
        <v>255</v>
      </c>
      <c r="V364">
        <v>1</v>
      </c>
    </row>
    <row r="365" spans="11:26" ht="15" customHeight="1" x14ac:dyDescent="0.25">
      <c r="K365"/>
    </row>
    <row r="366" spans="11:26" ht="15" customHeight="1" x14ac:dyDescent="0.25">
      <c r="K366" s="100" t="s">
        <v>256</v>
      </c>
      <c r="L366" s="100"/>
      <c r="P366" s="101" t="s">
        <v>257</v>
      </c>
      <c r="Q366" s="101"/>
      <c r="R366" s="101"/>
      <c r="S366" s="101"/>
      <c r="T366" s="102"/>
      <c r="U366" s="102"/>
      <c r="V366" s="102"/>
    </row>
    <row r="367" spans="11:26" ht="15" customHeight="1" x14ac:dyDescent="0.25">
      <c r="K367" t="s">
        <v>258</v>
      </c>
      <c r="P367" t="s">
        <v>259</v>
      </c>
      <c r="V367">
        <v>1</v>
      </c>
    </row>
    <row r="368" spans="11:26" ht="15" customHeight="1" x14ac:dyDescent="0.25">
      <c r="K368" t="s">
        <v>254</v>
      </c>
      <c r="P368" t="s">
        <v>251</v>
      </c>
      <c r="V368">
        <v>1</v>
      </c>
    </row>
    <row r="369" spans="16:22" customFormat="1" ht="15" customHeight="1" x14ac:dyDescent="0.25"/>
    <row r="370" spans="16:22" customFormat="1" ht="15" customHeight="1" x14ac:dyDescent="0.25">
      <c r="P370" s="101" t="s">
        <v>260</v>
      </c>
      <c r="Q370" s="101"/>
      <c r="R370" s="101"/>
      <c r="S370" s="101"/>
      <c r="T370" s="102"/>
      <c r="U370" s="102"/>
      <c r="V370" s="102"/>
    </row>
    <row r="371" spans="16:22" customFormat="1" ht="15" customHeight="1" x14ac:dyDescent="0.25">
      <c r="P371" t="s">
        <v>261</v>
      </c>
      <c r="V371">
        <v>1</v>
      </c>
    </row>
    <row r="372" spans="16:22" customFormat="1" ht="15" customHeight="1" x14ac:dyDescent="0.25">
      <c r="P372" t="s">
        <v>262</v>
      </c>
      <c r="V372">
        <v>1</v>
      </c>
    </row>
    <row r="373" spans="16:22" customFormat="1" ht="15" customHeight="1" x14ac:dyDescent="0.25">
      <c r="P373" t="s">
        <v>253</v>
      </c>
      <c r="V373">
        <v>1</v>
      </c>
    </row>
    <row r="374" spans="16:22" customFormat="1" ht="15" customHeight="1" x14ac:dyDescent="0.25"/>
    <row r="375" spans="16:22" customFormat="1" ht="15" customHeight="1" x14ac:dyDescent="0.25"/>
    <row r="376" spans="16:22" customFormat="1" ht="15" customHeight="1" x14ac:dyDescent="0.25"/>
    <row r="377" spans="16:22" customFormat="1" ht="15" customHeight="1" x14ac:dyDescent="0.25"/>
    <row r="378" spans="16:22" customFormat="1" ht="15" customHeight="1" x14ac:dyDescent="0.25"/>
    <row r="379" spans="16:22" customFormat="1" ht="15" customHeight="1" x14ac:dyDescent="0.25"/>
    <row r="380" spans="16:22" customFormat="1" ht="15" customHeight="1" x14ac:dyDescent="0.25"/>
    <row r="381" spans="16:22" customFormat="1" ht="15" customHeight="1" x14ac:dyDescent="0.25"/>
    <row r="382" spans="16:22" customFormat="1" ht="15" customHeight="1" x14ac:dyDescent="0.25"/>
    <row r="383" spans="16:22" customFormat="1" ht="15" customHeight="1" x14ac:dyDescent="0.25"/>
    <row r="384" spans="16:22" customFormat="1" ht="15" customHeight="1" x14ac:dyDescent="0.25"/>
    <row r="385" customFormat="1" ht="15" customHeight="1" x14ac:dyDescent="0.25"/>
    <row r="386" customFormat="1" ht="15" customHeight="1" x14ac:dyDescent="0.25"/>
    <row r="387" customFormat="1" ht="15" customHeight="1" x14ac:dyDescent="0.25"/>
    <row r="388" customFormat="1" ht="15" customHeight="1" x14ac:dyDescent="0.25"/>
    <row r="389" customFormat="1" ht="15" customHeight="1" x14ac:dyDescent="0.25"/>
    <row r="390" customFormat="1" ht="15" customHeight="1" x14ac:dyDescent="0.25"/>
    <row r="391" customFormat="1" ht="15" customHeight="1" x14ac:dyDescent="0.25"/>
    <row r="392" customFormat="1" ht="15" customHeight="1" x14ac:dyDescent="0.25"/>
    <row r="393" customFormat="1" ht="15" customHeight="1" x14ac:dyDescent="0.25"/>
    <row r="394" customFormat="1" ht="15" customHeight="1" x14ac:dyDescent="0.25"/>
    <row r="395" customFormat="1" ht="15" customHeight="1" x14ac:dyDescent="0.25"/>
    <row r="396" customFormat="1" ht="15" customHeight="1" x14ac:dyDescent="0.25"/>
    <row r="397" customFormat="1" ht="15" customHeight="1" x14ac:dyDescent="0.25"/>
    <row r="398" customFormat="1" ht="15" customHeight="1" x14ac:dyDescent="0.25"/>
    <row r="399" customFormat="1" ht="15" customHeight="1" x14ac:dyDescent="0.25"/>
    <row r="400" customFormat="1" ht="15" customHeight="1" x14ac:dyDescent="0.25"/>
    <row r="401" spans="10:28" ht="15" customHeight="1" x14ac:dyDescent="0.25">
      <c r="K401"/>
    </row>
    <row r="402" spans="10:28" ht="15" customHeight="1" x14ac:dyDescent="0.25">
      <c r="K402"/>
    </row>
    <row r="403" spans="10:28" ht="15" customHeight="1" x14ac:dyDescent="0.25">
      <c r="K403"/>
    </row>
    <row r="404" spans="10:28" ht="15" customHeight="1" x14ac:dyDescent="0.25">
      <c r="K404"/>
    </row>
    <row r="405" spans="10:28" ht="15" customHeight="1" x14ac:dyDescent="0.25">
      <c r="K405"/>
    </row>
    <row r="406" spans="10:28" ht="15" customHeight="1" x14ac:dyDescent="0.25">
      <c r="J406" s="48">
        <v>7</v>
      </c>
      <c r="K406" s="48" t="s">
        <v>263</v>
      </c>
      <c r="L406" t="s">
        <v>264</v>
      </c>
      <c r="O406" t="s">
        <v>265</v>
      </c>
      <c r="S406" t="s">
        <v>266</v>
      </c>
    </row>
    <row r="407" spans="10:28" ht="15" customHeight="1" x14ac:dyDescent="0.25">
      <c r="K407" t="s">
        <v>267</v>
      </c>
      <c r="L407" t="s">
        <v>268</v>
      </c>
    </row>
    <row r="408" spans="10:28" ht="15" customHeight="1" x14ac:dyDescent="0.25">
      <c r="K408" t="s">
        <v>269</v>
      </c>
    </row>
    <row r="409" spans="10:28" ht="15" customHeight="1" x14ac:dyDescent="0.25">
      <c r="K409"/>
    </row>
    <row r="410" spans="10:28" ht="15" customHeight="1" x14ac:dyDescent="0.25">
      <c r="K410"/>
    </row>
    <row r="411" spans="10:28" ht="15" customHeight="1" x14ac:dyDescent="0.25">
      <c r="K411"/>
    </row>
    <row r="412" spans="10:28" ht="15" customHeight="1" x14ac:dyDescent="0.25">
      <c r="K412"/>
      <c r="L412" t="s">
        <v>62</v>
      </c>
      <c r="N412" t="s">
        <v>270</v>
      </c>
      <c r="O412" t="s">
        <v>271</v>
      </c>
      <c r="P412" t="s">
        <v>272</v>
      </c>
      <c r="Q412" t="s">
        <v>273</v>
      </c>
    </row>
    <row r="413" spans="10:28" ht="15" customHeight="1" x14ac:dyDescent="0.25">
      <c r="K413" s="95" t="s">
        <v>274</v>
      </c>
      <c r="L413">
        <v>31</v>
      </c>
      <c r="N413">
        <v>13</v>
      </c>
      <c r="O413">
        <v>3</v>
      </c>
      <c r="P413">
        <v>11</v>
      </c>
      <c r="Q413">
        <v>4</v>
      </c>
    </row>
    <row r="414" spans="10:28" ht="15" customHeight="1" x14ac:dyDescent="0.25">
      <c r="K414" s="95" t="s">
        <v>275</v>
      </c>
      <c r="L414">
        <v>6</v>
      </c>
      <c r="N414">
        <v>2</v>
      </c>
      <c r="P414">
        <v>3</v>
      </c>
      <c r="Q414">
        <v>1</v>
      </c>
      <c r="V414" s="104" t="s">
        <v>276</v>
      </c>
      <c r="W414" s="104"/>
      <c r="X414" s="104"/>
      <c r="Y414" s="104"/>
      <c r="Z414" s="104"/>
      <c r="AA414" s="104"/>
      <c r="AB414" s="104"/>
    </row>
    <row r="415" spans="10:28" ht="15" customHeight="1" x14ac:dyDescent="0.25">
      <c r="K415" s="95" t="s">
        <v>277</v>
      </c>
      <c r="L415">
        <v>5</v>
      </c>
      <c r="N415">
        <v>1</v>
      </c>
      <c r="P415">
        <v>3</v>
      </c>
      <c r="Q415">
        <v>1</v>
      </c>
      <c r="V415" s="104"/>
      <c r="W415" s="104" t="s">
        <v>278</v>
      </c>
      <c r="X415" s="104"/>
      <c r="Y415" s="104" t="s">
        <v>279</v>
      </c>
      <c r="Z415" s="104" t="s">
        <v>271</v>
      </c>
      <c r="AA415" s="104" t="s">
        <v>272</v>
      </c>
      <c r="AB415" s="104" t="s">
        <v>273</v>
      </c>
    </row>
    <row r="416" spans="10:28" ht="15" customHeight="1" x14ac:dyDescent="0.25">
      <c r="K416" s="95" t="s">
        <v>280</v>
      </c>
      <c r="L416">
        <v>6</v>
      </c>
      <c r="N416">
        <v>3</v>
      </c>
      <c r="O416">
        <v>1</v>
      </c>
      <c r="P416">
        <v>1</v>
      </c>
      <c r="Q416">
        <v>1</v>
      </c>
      <c r="V416" s="105" t="s">
        <v>281</v>
      </c>
      <c r="W416" s="104">
        <v>4</v>
      </c>
      <c r="X416" s="104"/>
      <c r="Y416" s="104">
        <v>2</v>
      </c>
      <c r="Z416" s="104">
        <v>1</v>
      </c>
      <c r="AA416" s="104"/>
      <c r="AB416" s="104">
        <v>1</v>
      </c>
    </row>
    <row r="417" spans="1:28" ht="15" customHeight="1" x14ac:dyDescent="0.25">
      <c r="K417" s="95" t="s">
        <v>282</v>
      </c>
      <c r="L417">
        <v>2</v>
      </c>
      <c r="O417">
        <v>1</v>
      </c>
      <c r="P417">
        <v>1</v>
      </c>
      <c r="V417" s="105" t="s">
        <v>283</v>
      </c>
      <c r="W417" s="104">
        <v>2</v>
      </c>
      <c r="X417" s="104"/>
      <c r="Y417" s="104">
        <v>1</v>
      </c>
      <c r="Z417" s="104"/>
      <c r="AA417" s="104">
        <v>1</v>
      </c>
      <c r="AB417" s="104"/>
    </row>
    <row r="418" spans="1:28" ht="15" customHeight="1" x14ac:dyDescent="0.25">
      <c r="K418" s="95" t="s">
        <v>284</v>
      </c>
      <c r="L418">
        <v>2</v>
      </c>
      <c r="N418">
        <v>1</v>
      </c>
      <c r="P418">
        <v>1</v>
      </c>
    </row>
    <row r="419" spans="1:28" ht="15" customHeight="1" x14ac:dyDescent="0.25">
      <c r="K419" s="95" t="s">
        <v>285</v>
      </c>
      <c r="L419">
        <v>2</v>
      </c>
      <c r="Q419">
        <v>2</v>
      </c>
    </row>
    <row r="420" spans="1:28" ht="15" customHeight="1" x14ac:dyDescent="0.25">
      <c r="K420" s="95" t="s">
        <v>286</v>
      </c>
      <c r="L420">
        <v>2</v>
      </c>
      <c r="P420">
        <v>2</v>
      </c>
    </row>
    <row r="421" spans="1:28" ht="15" customHeight="1" x14ac:dyDescent="0.25">
      <c r="K421" s="95" t="s">
        <v>287</v>
      </c>
      <c r="L421">
        <v>2</v>
      </c>
      <c r="Q421">
        <v>2</v>
      </c>
    </row>
    <row r="422" spans="1:28" ht="15" customHeight="1" x14ac:dyDescent="0.25">
      <c r="K422" s="95" t="s">
        <v>288</v>
      </c>
      <c r="L422">
        <v>1</v>
      </c>
      <c r="P422">
        <v>1</v>
      </c>
    </row>
    <row r="423" spans="1:28" ht="15" customHeight="1" x14ac:dyDescent="0.25">
      <c r="K423" s="95" t="s">
        <v>289</v>
      </c>
      <c r="L423">
        <v>1</v>
      </c>
      <c r="Q423">
        <v>1</v>
      </c>
    </row>
    <row r="424" spans="1:28" ht="15" customHeight="1" x14ac:dyDescent="0.25">
      <c r="K424" s="95" t="s">
        <v>290</v>
      </c>
      <c r="L424">
        <v>1</v>
      </c>
      <c r="N424">
        <v>1</v>
      </c>
    </row>
    <row r="425" spans="1:28" ht="15" customHeight="1" x14ac:dyDescent="0.25">
      <c r="K425" s="95" t="s">
        <v>108</v>
      </c>
      <c r="L425">
        <v>1</v>
      </c>
      <c r="P425">
        <v>1</v>
      </c>
    </row>
    <row r="426" spans="1:28" ht="15" customHeight="1" x14ac:dyDescent="0.25">
      <c r="K426" s="95" t="s">
        <v>291</v>
      </c>
      <c r="L426">
        <v>1</v>
      </c>
      <c r="Q426">
        <v>1</v>
      </c>
    </row>
    <row r="427" spans="1:28" ht="15" customHeight="1" x14ac:dyDescent="0.25">
      <c r="K427" s="95" t="s">
        <v>292</v>
      </c>
      <c r="L427">
        <v>1</v>
      </c>
      <c r="O427">
        <v>1</v>
      </c>
    </row>
    <row r="428" spans="1:28" ht="15" customHeight="1" x14ac:dyDescent="0.25">
      <c r="A428" t="s">
        <v>293</v>
      </c>
      <c r="K428" s="95" t="s">
        <v>294</v>
      </c>
      <c r="L428">
        <v>1</v>
      </c>
      <c r="P428">
        <v>1</v>
      </c>
    </row>
    <row r="429" spans="1:28" ht="15" customHeight="1" x14ac:dyDescent="0.25">
      <c r="A429" t="s">
        <v>295</v>
      </c>
      <c r="K429" s="95" t="s">
        <v>296</v>
      </c>
      <c r="L429">
        <v>1</v>
      </c>
      <c r="P429">
        <v>1</v>
      </c>
    </row>
    <row r="430" spans="1:28" ht="15" customHeight="1" x14ac:dyDescent="0.25">
      <c r="A430" t="s">
        <v>297</v>
      </c>
      <c r="K430" s="95" t="s">
        <v>298</v>
      </c>
      <c r="L430">
        <v>1</v>
      </c>
      <c r="P430">
        <v>1</v>
      </c>
    </row>
    <row r="431" spans="1:28" ht="15" customHeight="1" x14ac:dyDescent="0.25">
      <c r="K431" s="95"/>
      <c r="L431">
        <f>SUM(L413:L430)</f>
        <v>67</v>
      </c>
    </row>
    <row r="432" spans="1:28" ht="15" customHeight="1" x14ac:dyDescent="0.25">
      <c r="K432" s="95"/>
    </row>
    <row r="433" spans="11:13" ht="15" customHeight="1" x14ac:dyDescent="0.25">
      <c r="K433"/>
      <c r="M433" t="s">
        <v>159</v>
      </c>
    </row>
    <row r="434" spans="11:13" ht="15" customHeight="1" x14ac:dyDescent="0.25">
      <c r="K434" s="95" t="s">
        <v>274</v>
      </c>
      <c r="L434">
        <v>31</v>
      </c>
      <c r="M434" s="50">
        <f>100*(L434/$L$431)</f>
        <v>46.268656716417908</v>
      </c>
    </row>
    <row r="435" spans="11:13" ht="15" customHeight="1" x14ac:dyDescent="0.25">
      <c r="K435" s="95" t="s">
        <v>275</v>
      </c>
      <c r="L435">
        <v>6</v>
      </c>
      <c r="M435" s="50">
        <f>100*(L435/$L$431)</f>
        <v>8.9552238805970141</v>
      </c>
    </row>
    <row r="436" spans="11:13" ht="15" customHeight="1" x14ac:dyDescent="0.25">
      <c r="K436" s="95" t="s">
        <v>280</v>
      </c>
      <c r="L436">
        <v>6</v>
      </c>
      <c r="M436" s="50">
        <f>100*(L436/$L$431)</f>
        <v>8.9552238805970141</v>
      </c>
    </row>
    <row r="437" spans="11:13" ht="15" customHeight="1" x14ac:dyDescent="0.25">
      <c r="K437" s="95" t="s">
        <v>277</v>
      </c>
      <c r="L437">
        <v>5</v>
      </c>
      <c r="M437" s="50">
        <f>100*(L437/$L$431)</f>
        <v>7.4626865671641784</v>
      </c>
    </row>
    <row r="438" spans="11:13" ht="15" customHeight="1" x14ac:dyDescent="0.25">
      <c r="K438" t="s">
        <v>299</v>
      </c>
      <c r="L438">
        <v>19</v>
      </c>
      <c r="M438" s="50">
        <f>100*(L438/$L$431)</f>
        <v>28.35820895522388</v>
      </c>
    </row>
    <row r="439" spans="11:13" ht="15" customHeight="1" x14ac:dyDescent="0.25">
      <c r="K439"/>
    </row>
    <row r="440" spans="11:13" ht="15" customHeight="1" x14ac:dyDescent="0.25">
      <c r="K440"/>
    </row>
    <row r="441" spans="11:13" ht="15" customHeight="1" x14ac:dyDescent="0.25">
      <c r="K441" t="s">
        <v>300</v>
      </c>
    </row>
    <row r="442" spans="11:13" ht="15" customHeight="1" x14ac:dyDescent="0.25">
      <c r="K442" t="s">
        <v>301</v>
      </c>
    </row>
    <row r="443" spans="11:13" ht="15" customHeight="1" x14ac:dyDescent="0.25">
      <c r="K443" s="106"/>
    </row>
    <row r="444" spans="11:13" ht="15" customHeight="1" x14ac:dyDescent="0.25">
      <c r="K444" s="95"/>
    </row>
    <row r="445" spans="11:13" ht="15" customHeight="1" x14ac:dyDescent="0.25">
      <c r="K445" s="95"/>
    </row>
    <row r="446" spans="11:13" ht="15" customHeight="1" x14ac:dyDescent="0.25">
      <c r="K446" s="95"/>
    </row>
    <row r="447" spans="11:13" ht="15" customHeight="1" x14ac:dyDescent="0.25">
      <c r="K447" s="95"/>
    </row>
    <row r="448" spans="11:13" ht="15" customHeight="1" x14ac:dyDescent="0.25">
      <c r="K448" s="106"/>
    </row>
    <row r="449" spans="11:15" ht="15" customHeight="1" x14ac:dyDescent="0.25">
      <c r="K449" s="106"/>
    </row>
    <row r="450" spans="11:15" ht="15" customHeight="1" x14ac:dyDescent="0.25">
      <c r="K450" s="95"/>
    </row>
    <row r="451" spans="11:15" ht="15" customHeight="1" x14ac:dyDescent="0.25">
      <c r="K451" s="106"/>
    </row>
    <row r="452" spans="11:15" ht="15" customHeight="1" x14ac:dyDescent="0.25">
      <c r="K452" s="106"/>
    </row>
    <row r="453" spans="11:15" ht="15" customHeight="1" x14ac:dyDescent="0.25">
      <c r="K453" s="106"/>
      <c r="M453" t="s">
        <v>302</v>
      </c>
      <c r="N453" t="s">
        <v>303</v>
      </c>
      <c r="O453" t="s">
        <v>299</v>
      </c>
    </row>
    <row r="454" spans="11:15" ht="15" customHeight="1" x14ac:dyDescent="0.25">
      <c r="K454" s="95" t="s">
        <v>274</v>
      </c>
      <c r="L454">
        <v>31</v>
      </c>
      <c r="M454">
        <v>31</v>
      </c>
    </row>
    <row r="455" spans="11:15" ht="15" customHeight="1" x14ac:dyDescent="0.25">
      <c r="K455" s="95" t="s">
        <v>275</v>
      </c>
      <c r="L455">
        <v>6</v>
      </c>
      <c r="O455">
        <v>6</v>
      </c>
    </row>
    <row r="456" spans="11:15" ht="15" customHeight="1" x14ac:dyDescent="0.25">
      <c r="K456" s="95" t="s">
        <v>277</v>
      </c>
      <c r="L456">
        <v>5</v>
      </c>
      <c r="N456">
        <v>5</v>
      </c>
    </row>
    <row r="457" spans="11:15" ht="15" customHeight="1" x14ac:dyDescent="0.25">
      <c r="K457" s="95" t="s">
        <v>280</v>
      </c>
      <c r="L457">
        <v>4</v>
      </c>
      <c r="N457">
        <v>4</v>
      </c>
      <c r="O457">
        <v>4</v>
      </c>
    </row>
    <row r="458" spans="11:15" ht="15" customHeight="1" x14ac:dyDescent="0.25">
      <c r="K458" s="95"/>
    </row>
    <row r="459" spans="11:15" ht="15" customHeight="1" x14ac:dyDescent="0.25">
      <c r="K459" s="95" t="s">
        <v>304</v>
      </c>
      <c r="L459">
        <v>2</v>
      </c>
      <c r="M459">
        <v>2</v>
      </c>
      <c r="N459">
        <v>2</v>
      </c>
    </row>
    <row r="460" spans="11:15" ht="15" customHeight="1" x14ac:dyDescent="0.25">
      <c r="K460" s="95" t="s">
        <v>305</v>
      </c>
      <c r="L460">
        <v>2</v>
      </c>
      <c r="O460">
        <v>2</v>
      </c>
    </row>
    <row r="461" spans="11:15" ht="15" customHeight="1" x14ac:dyDescent="0.25">
      <c r="K461" s="95" t="s">
        <v>285</v>
      </c>
      <c r="L461">
        <v>2</v>
      </c>
      <c r="O461">
        <v>2</v>
      </c>
    </row>
    <row r="462" spans="11:15" ht="15" customHeight="1" x14ac:dyDescent="0.25">
      <c r="K462" s="95" t="s">
        <v>296</v>
      </c>
      <c r="L462">
        <v>2</v>
      </c>
      <c r="M462">
        <v>2</v>
      </c>
      <c r="N462">
        <v>2</v>
      </c>
    </row>
    <row r="463" spans="11:15" ht="15" customHeight="1" x14ac:dyDescent="0.25">
      <c r="K463" s="95" t="s">
        <v>287</v>
      </c>
      <c r="L463">
        <v>2</v>
      </c>
      <c r="O463">
        <v>2</v>
      </c>
    </row>
    <row r="464" spans="11:15" ht="15" customHeight="1" x14ac:dyDescent="0.25">
      <c r="K464" s="95" t="s">
        <v>288</v>
      </c>
      <c r="L464">
        <v>1</v>
      </c>
      <c r="M464">
        <v>1</v>
      </c>
      <c r="N464">
        <v>1</v>
      </c>
    </row>
    <row r="465" spans="11:15" ht="15" customHeight="1" x14ac:dyDescent="0.25">
      <c r="K465" s="95" t="s">
        <v>289</v>
      </c>
      <c r="L465">
        <v>1</v>
      </c>
      <c r="O465">
        <v>1</v>
      </c>
    </row>
    <row r="466" spans="11:15" ht="15" customHeight="1" x14ac:dyDescent="0.25">
      <c r="K466" s="95" t="s">
        <v>306</v>
      </c>
      <c r="L466">
        <v>1</v>
      </c>
      <c r="O466">
        <v>1</v>
      </c>
    </row>
    <row r="467" spans="11:15" ht="15" customHeight="1" x14ac:dyDescent="0.25">
      <c r="K467" s="95" t="s">
        <v>108</v>
      </c>
      <c r="L467">
        <v>1</v>
      </c>
      <c r="M467">
        <v>1</v>
      </c>
      <c r="N467">
        <v>1</v>
      </c>
    </row>
    <row r="468" spans="11:15" ht="15" customHeight="1" x14ac:dyDescent="0.25">
      <c r="K468" s="95" t="s">
        <v>291</v>
      </c>
      <c r="L468">
        <v>1</v>
      </c>
      <c r="O468">
        <v>1</v>
      </c>
    </row>
    <row r="469" spans="11:15" ht="15" customHeight="1" x14ac:dyDescent="0.25">
      <c r="K469" s="95" t="s">
        <v>292</v>
      </c>
      <c r="L469">
        <v>1</v>
      </c>
      <c r="M469">
        <v>1</v>
      </c>
    </row>
    <row r="470" spans="11:15" ht="15" customHeight="1" x14ac:dyDescent="0.25">
      <c r="K470" s="95" t="s">
        <v>294</v>
      </c>
      <c r="L470">
        <v>1</v>
      </c>
      <c r="M470">
        <v>1</v>
      </c>
    </row>
    <row r="471" spans="11:15" ht="15" customHeight="1" x14ac:dyDescent="0.25">
      <c r="K471" s="95" t="s">
        <v>296</v>
      </c>
      <c r="L471">
        <v>1</v>
      </c>
      <c r="O471">
        <v>1</v>
      </c>
    </row>
    <row r="472" spans="11:15" ht="15" customHeight="1" x14ac:dyDescent="0.25">
      <c r="K472" s="95" t="s">
        <v>298</v>
      </c>
      <c r="L472">
        <v>1</v>
      </c>
      <c r="O472">
        <v>1</v>
      </c>
    </row>
    <row r="473" spans="11:15" ht="15" customHeight="1" x14ac:dyDescent="0.25">
      <c r="K473" s="95"/>
    </row>
    <row r="474" spans="11:15" ht="15" customHeight="1" x14ac:dyDescent="0.25">
      <c r="K474"/>
      <c r="M474">
        <f>SUM(M454:M472)</f>
        <v>39</v>
      </c>
      <c r="N474">
        <f>SUM(N454:N472)</f>
        <v>15</v>
      </c>
      <c r="O474">
        <f>SUM(O454:O472)</f>
        <v>21</v>
      </c>
    </row>
    <row r="475" spans="11:15" ht="15" customHeight="1" x14ac:dyDescent="0.25">
      <c r="K475"/>
    </row>
    <row r="476" spans="11:15" ht="15" customHeight="1" x14ac:dyDescent="0.25">
      <c r="K476"/>
    </row>
    <row r="477" spans="11:15" ht="15" customHeight="1" x14ac:dyDescent="0.25">
      <c r="K477"/>
    </row>
    <row r="478" spans="11:15" ht="15" customHeight="1" x14ac:dyDescent="0.25">
      <c r="K478"/>
    </row>
    <row r="479" spans="11:15" ht="15" customHeight="1" x14ac:dyDescent="0.25">
      <c r="K479"/>
    </row>
    <row r="480" spans="11:15" ht="15" customHeight="1" x14ac:dyDescent="0.25">
      <c r="K480"/>
    </row>
    <row r="481" customFormat="1" ht="15" customHeight="1" x14ac:dyDescent="0.25"/>
    <row r="482" customFormat="1" ht="15" customHeight="1" x14ac:dyDescent="0.25"/>
    <row r="483" customFormat="1" ht="15" customHeight="1" x14ac:dyDescent="0.25"/>
    <row r="484" customFormat="1" ht="15" customHeight="1" x14ac:dyDescent="0.25"/>
    <row r="485" customFormat="1" ht="15" customHeight="1" x14ac:dyDescent="0.25"/>
    <row r="486" customFormat="1" ht="15" customHeight="1" x14ac:dyDescent="0.25"/>
    <row r="487" customFormat="1" ht="15" customHeight="1" x14ac:dyDescent="0.25"/>
    <row r="488" customFormat="1" ht="15" customHeight="1" x14ac:dyDescent="0.25"/>
    <row r="489" customFormat="1" ht="15" customHeight="1" x14ac:dyDescent="0.25"/>
    <row r="490" customFormat="1" ht="15" customHeight="1" x14ac:dyDescent="0.25"/>
    <row r="491" customFormat="1" ht="15" customHeight="1" x14ac:dyDescent="0.25"/>
    <row r="492" customFormat="1" ht="15" customHeight="1" x14ac:dyDescent="0.25"/>
    <row r="493" customFormat="1" ht="15" customHeight="1" x14ac:dyDescent="0.25"/>
    <row r="494" customFormat="1" ht="15" customHeight="1" x14ac:dyDescent="0.25"/>
    <row r="495" customFormat="1" ht="15" customHeight="1" x14ac:dyDescent="0.25"/>
    <row r="496" customFormat="1" ht="15" customHeight="1" x14ac:dyDescent="0.25"/>
    <row r="497" customFormat="1" ht="15" customHeight="1" x14ac:dyDescent="0.25"/>
    <row r="498" customFormat="1" ht="15" customHeight="1" x14ac:dyDescent="0.25"/>
    <row r="499" customFormat="1" ht="15" customHeight="1" x14ac:dyDescent="0.25"/>
    <row r="500" customFormat="1" ht="15" customHeight="1" x14ac:dyDescent="0.25"/>
    <row r="501" customFormat="1" ht="15" customHeight="1" x14ac:dyDescent="0.25"/>
    <row r="502" customFormat="1" ht="15" customHeight="1" x14ac:dyDescent="0.25"/>
    <row r="503" customFormat="1" ht="15" customHeight="1" x14ac:dyDescent="0.25"/>
    <row r="504" customFormat="1" ht="15" customHeight="1" x14ac:dyDescent="0.25"/>
    <row r="505" customFormat="1" ht="15" customHeight="1" x14ac:dyDescent="0.25"/>
    <row r="506" customFormat="1" ht="15" customHeight="1" x14ac:dyDescent="0.25"/>
    <row r="507" customFormat="1" ht="15" customHeight="1" x14ac:dyDescent="0.25"/>
    <row r="508" customFormat="1" ht="15" customHeight="1" x14ac:dyDescent="0.25"/>
    <row r="509" customFormat="1" ht="15" customHeight="1" x14ac:dyDescent="0.25"/>
    <row r="510" customFormat="1" ht="15" customHeight="1" x14ac:dyDescent="0.25"/>
    <row r="511" customFormat="1" ht="15" customHeight="1" x14ac:dyDescent="0.25"/>
    <row r="512" customFormat="1" ht="15" customHeight="1" x14ac:dyDescent="0.25"/>
    <row r="513" spans="10:16" ht="15" customHeight="1" x14ac:dyDescent="0.25">
      <c r="K513"/>
    </row>
    <row r="514" spans="10:16" ht="15" customHeight="1" x14ac:dyDescent="0.25">
      <c r="J514" s="48">
        <v>6</v>
      </c>
      <c r="K514" s="48" t="s">
        <v>307</v>
      </c>
    </row>
    <row r="515" spans="10:16" ht="15" customHeight="1" x14ac:dyDescent="0.25">
      <c r="L515" t="s">
        <v>308</v>
      </c>
    </row>
    <row r="516" spans="10:16" ht="15" customHeight="1" x14ac:dyDescent="0.25">
      <c r="K516" s="106"/>
      <c r="L516" t="s">
        <v>267</v>
      </c>
      <c r="P516" s="107"/>
    </row>
    <row r="517" spans="10:16" ht="15" customHeight="1" x14ac:dyDescent="0.25">
      <c r="K517" s="106"/>
      <c r="L517" t="s">
        <v>309</v>
      </c>
      <c r="P517" s="108"/>
    </row>
    <row r="518" spans="10:16" ht="15" customHeight="1" x14ac:dyDescent="0.25">
      <c r="K518" s="106"/>
      <c r="P518" s="108"/>
    </row>
    <row r="519" spans="10:16" ht="15" customHeight="1" x14ac:dyDescent="0.25">
      <c r="K519" s="106"/>
      <c r="P519" s="108"/>
    </row>
    <row r="520" spans="10:16" ht="15" customHeight="1" x14ac:dyDescent="0.25">
      <c r="K520" s="106"/>
      <c r="P520" s="108"/>
    </row>
    <row r="521" spans="10:16" ht="15" customHeight="1" x14ac:dyDescent="0.25">
      <c r="K521" s="106"/>
      <c r="P521" s="108"/>
    </row>
    <row r="522" spans="10:16" ht="15" customHeight="1" x14ac:dyDescent="0.25">
      <c r="J522" s="48" t="s">
        <v>310</v>
      </c>
      <c r="K522" s="109" t="s">
        <v>249</v>
      </c>
      <c r="L522" s="48"/>
    </row>
    <row r="523" spans="10:16" ht="15" customHeight="1" x14ac:dyDescent="0.25">
      <c r="K523" s="7" t="s">
        <v>267</v>
      </c>
      <c r="L523" t="s">
        <v>311</v>
      </c>
    </row>
    <row r="524" spans="10:16" ht="15" customHeight="1" x14ac:dyDescent="0.25">
      <c r="K524" s="106" t="s">
        <v>312</v>
      </c>
    </row>
    <row r="525" spans="10:16" ht="15" customHeight="1" x14ac:dyDescent="0.25">
      <c r="K525" s="106" t="s">
        <v>313</v>
      </c>
    </row>
    <row r="526" spans="10:16" ht="15" customHeight="1" x14ac:dyDescent="0.25">
      <c r="K526" s="106" t="s">
        <v>314</v>
      </c>
    </row>
    <row r="527" spans="10:16" ht="15" customHeight="1" x14ac:dyDescent="0.25">
      <c r="K527" s="106"/>
    </row>
    <row r="528" spans="10:16" ht="15" customHeight="1" x14ac:dyDescent="0.25">
      <c r="K528" s="106" t="s">
        <v>315</v>
      </c>
    </row>
    <row r="529" spans="11:11" ht="15" customHeight="1" x14ac:dyDescent="0.25">
      <c r="K529" s="106"/>
    </row>
    <row r="530" spans="11:11" ht="15" customHeight="1" x14ac:dyDescent="0.25">
      <c r="K530" s="106"/>
    </row>
    <row r="531" spans="11:11" ht="15" customHeight="1" x14ac:dyDescent="0.25">
      <c r="K531" s="106"/>
    </row>
    <row r="532" spans="11:11" ht="15" customHeight="1" x14ac:dyDescent="0.25">
      <c r="K532" s="106"/>
    </row>
    <row r="533" spans="11:11" ht="15" customHeight="1" x14ac:dyDescent="0.25">
      <c r="K533" s="106"/>
    </row>
    <row r="534" spans="11:11" ht="15" customHeight="1" x14ac:dyDescent="0.25">
      <c r="K534" s="106"/>
    </row>
    <row r="535" spans="11:11" ht="15" customHeight="1" x14ac:dyDescent="0.25">
      <c r="K535" s="106"/>
    </row>
    <row r="536" spans="11:11" ht="15" customHeight="1" x14ac:dyDescent="0.25">
      <c r="K536" s="106"/>
    </row>
    <row r="537" spans="11:11" ht="15" customHeight="1" x14ac:dyDescent="0.25">
      <c r="K537" s="106"/>
    </row>
    <row r="538" spans="11:11" ht="15" customHeight="1" x14ac:dyDescent="0.25">
      <c r="K538" s="106"/>
    </row>
    <row r="539" spans="11:11" ht="15" customHeight="1" x14ac:dyDescent="0.25">
      <c r="K539" s="106"/>
    </row>
    <row r="540" spans="11:11" ht="15" customHeight="1" x14ac:dyDescent="0.25">
      <c r="K540" s="106"/>
    </row>
    <row r="541" spans="11:11" ht="15" customHeight="1" x14ac:dyDescent="0.25">
      <c r="K541" s="106"/>
    </row>
    <row r="542" spans="11:11" ht="15" customHeight="1" x14ac:dyDescent="0.25">
      <c r="K542" s="106"/>
    </row>
    <row r="543" spans="11:11" ht="15" customHeight="1" x14ac:dyDescent="0.25">
      <c r="K543" s="106"/>
    </row>
    <row r="544" spans="11:11" ht="15" customHeight="1" x14ac:dyDescent="0.25">
      <c r="K544" s="106"/>
    </row>
    <row r="545" spans="11:11" ht="15" customHeight="1" x14ac:dyDescent="0.25">
      <c r="K545" s="106"/>
    </row>
    <row r="546" spans="11:11" ht="15" customHeight="1" x14ac:dyDescent="0.25">
      <c r="K546" s="106"/>
    </row>
    <row r="547" spans="11:11" ht="15" customHeight="1" x14ac:dyDescent="0.25">
      <c r="K547" s="106"/>
    </row>
    <row r="548" spans="11:11" ht="15" customHeight="1" x14ac:dyDescent="0.25">
      <c r="K548" s="106"/>
    </row>
    <row r="549" spans="11:11" ht="15" customHeight="1" x14ac:dyDescent="0.25">
      <c r="K549" s="106"/>
    </row>
    <row r="550" spans="11:11" ht="15" customHeight="1" x14ac:dyDescent="0.25">
      <c r="K550" s="106"/>
    </row>
    <row r="551" spans="11:11" ht="15" customHeight="1" x14ac:dyDescent="0.25">
      <c r="K551" s="106"/>
    </row>
    <row r="552" spans="11:11" ht="15" customHeight="1" x14ac:dyDescent="0.25">
      <c r="K552" s="106"/>
    </row>
    <row r="553" spans="11:11" ht="15" customHeight="1" x14ac:dyDescent="0.25">
      <c r="K553" s="106"/>
    </row>
    <row r="554" spans="11:11" ht="15" customHeight="1" x14ac:dyDescent="0.25">
      <c r="K554" s="106"/>
    </row>
    <row r="555" spans="11:11" ht="15" customHeight="1" x14ac:dyDescent="0.25">
      <c r="K555" s="106"/>
    </row>
    <row r="556" spans="11:11" ht="15" customHeight="1" x14ac:dyDescent="0.25">
      <c r="K556" s="106"/>
    </row>
    <row r="557" spans="11:11" ht="15" customHeight="1" x14ac:dyDescent="0.25">
      <c r="K557" s="106"/>
    </row>
    <row r="558" spans="11:11" ht="15" customHeight="1" x14ac:dyDescent="0.25">
      <c r="K558" s="106"/>
    </row>
    <row r="559" spans="11:11" ht="15" customHeight="1" x14ac:dyDescent="0.25">
      <c r="K559" s="106"/>
    </row>
    <row r="560" spans="11:11" ht="15" customHeight="1" x14ac:dyDescent="0.25">
      <c r="K560" s="106"/>
    </row>
    <row r="561" spans="11:11" ht="15" customHeight="1" x14ac:dyDescent="0.25">
      <c r="K561" s="106"/>
    </row>
    <row r="562" spans="11:11" ht="15" customHeight="1" x14ac:dyDescent="0.25">
      <c r="K562" s="106"/>
    </row>
    <row r="563" spans="11:11" ht="15" customHeight="1" x14ac:dyDescent="0.25">
      <c r="K563" s="106"/>
    </row>
    <row r="564" spans="11:11" ht="15" customHeight="1" x14ac:dyDescent="0.25">
      <c r="K564" s="106"/>
    </row>
    <row r="565" spans="11:11" ht="15" customHeight="1" x14ac:dyDescent="0.25">
      <c r="K565" s="106"/>
    </row>
    <row r="566" spans="11:11" ht="15" customHeight="1" x14ac:dyDescent="0.25">
      <c r="K566" s="106"/>
    </row>
    <row r="567" spans="11:11" ht="15" customHeight="1" x14ac:dyDescent="0.25">
      <c r="K567" s="106"/>
    </row>
    <row r="568" spans="11:11" ht="15" customHeight="1" x14ac:dyDescent="0.25">
      <c r="K568" s="106"/>
    </row>
    <row r="569" spans="11:11" ht="15" customHeight="1" x14ac:dyDescent="0.25">
      <c r="K569" s="106"/>
    </row>
    <row r="570" spans="11:11" ht="15" customHeight="1" x14ac:dyDescent="0.25">
      <c r="K570" s="106"/>
    </row>
    <row r="571" spans="11:11" ht="15" customHeight="1" x14ac:dyDescent="0.25">
      <c r="K571" s="106"/>
    </row>
    <row r="572" spans="11:11" ht="15" customHeight="1" x14ac:dyDescent="0.25">
      <c r="K572" s="106"/>
    </row>
    <row r="573" spans="11:11" ht="15" customHeight="1" x14ac:dyDescent="0.25">
      <c r="K573" s="106"/>
    </row>
    <row r="574" spans="11:11" ht="15" customHeight="1" x14ac:dyDescent="0.25">
      <c r="K574" s="106"/>
    </row>
    <row r="575" spans="11:11" ht="15" customHeight="1" x14ac:dyDescent="0.25">
      <c r="K575" s="106"/>
    </row>
    <row r="576" spans="11:11" ht="15" customHeight="1" x14ac:dyDescent="0.25">
      <c r="K576" s="106"/>
    </row>
    <row r="577" spans="11:11" ht="15" customHeight="1" x14ac:dyDescent="0.25">
      <c r="K577" s="106"/>
    </row>
    <row r="578" spans="11:11" ht="15" customHeight="1" x14ac:dyDescent="0.25">
      <c r="K578" s="106"/>
    </row>
    <row r="579" spans="11:11" ht="15" customHeight="1" x14ac:dyDescent="0.25">
      <c r="K579" s="106"/>
    </row>
    <row r="580" spans="11:11" ht="15" customHeight="1" x14ac:dyDescent="0.25">
      <c r="K580" s="106"/>
    </row>
    <row r="581" spans="11:11" ht="15" customHeight="1" x14ac:dyDescent="0.25">
      <c r="K581" s="106"/>
    </row>
    <row r="582" spans="11:11" ht="15" customHeight="1" x14ac:dyDescent="0.25">
      <c r="K582" s="106"/>
    </row>
    <row r="583" spans="11:11" ht="15" customHeight="1" x14ac:dyDescent="0.25">
      <c r="K583" s="106"/>
    </row>
    <row r="584" spans="11:11" ht="15" customHeight="1" x14ac:dyDescent="0.25">
      <c r="K584" s="106"/>
    </row>
    <row r="585" spans="11:11" ht="15" customHeight="1" x14ac:dyDescent="0.25">
      <c r="K585" s="106"/>
    </row>
    <row r="589" spans="11:11" ht="15" customHeight="1" x14ac:dyDescent="0.25"/>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Tabelle1</vt:lpstr>
      <vt:lpstr>Tabelle2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2022-04-21T10:15:54Z</dcterms:created>
  <dcterms:modified xsi:type="dcterms:W3CDTF">2022-04-21T10:26:31Z</dcterms:modified>
</cp:coreProperties>
</file>